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480" windowHeight="11640" tabRatio="798" activeTab="3"/>
  </bookViews>
  <sheets>
    <sheet name="2014 год" sheetId="11" r:id="rId1"/>
    <sheet name="13. Основные показатели" sheetId="1" r:id="rId2"/>
    <sheet name="16.Меры регулирования" sheetId="4" r:id="rId3"/>
    <sheet name="17. Кассовые расходы ОБ" sheetId="5" r:id="rId4"/>
    <sheet name="18. Кассовые расходы ОБ, ФБ..." sheetId="6" r:id="rId5"/>
    <sheet name="19.госзадания" sheetId="8" r:id="rId6"/>
    <sheet name="14. Нац. проект" sheetId="12" r:id="rId7"/>
  </sheets>
  <externalReferences>
    <externalReference r:id="rId8"/>
    <externalReference r:id="rId9"/>
  </externalReferences>
  <definedNames>
    <definedName name="_xlnm._FilterDatabase" localSheetId="2" hidden="1">'16.Меры регулирования'!$A$1:$G$19</definedName>
    <definedName name="_xlnm._FilterDatabase" localSheetId="3" hidden="1">'17. Кассовые расходы ОБ'!$A$1:$K$53</definedName>
    <definedName name="_xlnm._FilterDatabase" localSheetId="4" hidden="1">'18. Кассовые расходы ОБ, ФБ...'!$A$1:$I$61</definedName>
    <definedName name="_xlnm._FilterDatabase" localSheetId="0" hidden="1">'2014 год'!$A$3:$L$54</definedName>
    <definedName name="_xlnm.Print_Titles" localSheetId="1">'13. Основные показатели'!$2:$5</definedName>
    <definedName name="_xlnm.Print_Area" localSheetId="6">'14. Нац. проект'!$A$1:$G$147</definedName>
    <definedName name="_xlnm.Print_Area" localSheetId="3">'17. Кассовые расходы ОБ'!$A$1:$K$59</definedName>
    <definedName name="_xlnm.Print_Area" localSheetId="4">'18. Кассовые расходы ОБ, ФБ...'!$A$1:$I$67</definedName>
    <definedName name="_xlnm.Print_Area" localSheetId="0">'2014 год'!$B$1:$L$95</definedName>
    <definedName name="Список" localSheetId="0">'[1]Выпадающий список'!$A$1:$A$2</definedName>
    <definedName name="Список">#REF!</definedName>
  </definedNames>
  <calcPr calcId="145621"/>
</workbook>
</file>

<file path=xl/calcChain.xml><?xml version="1.0" encoding="utf-8"?>
<calcChain xmlns="http://schemas.openxmlformats.org/spreadsheetml/2006/main">
  <c r="G76" i="6" l="1"/>
  <c r="I71" i="6" l="1"/>
  <c r="I72" i="6"/>
  <c r="I70" i="6"/>
  <c r="I69" i="6"/>
  <c r="H76" i="6"/>
  <c r="H60" i="6" l="1"/>
  <c r="H66" i="6"/>
  <c r="H63" i="6"/>
  <c r="H62" i="6" s="1"/>
  <c r="G63" i="6"/>
  <c r="G62" i="6" s="1"/>
  <c r="H54" i="6"/>
  <c r="G54" i="6"/>
  <c r="H57" i="6"/>
  <c r="G57" i="6"/>
  <c r="H46" i="6"/>
  <c r="H50" i="6"/>
  <c r="G50" i="6"/>
  <c r="H48" i="6"/>
  <c r="G48" i="6"/>
  <c r="G46" i="6"/>
  <c r="H36" i="6"/>
  <c r="H35" i="6" s="1"/>
  <c r="G36" i="6"/>
  <c r="G35" i="6" s="1"/>
  <c r="H29" i="6"/>
  <c r="G29" i="6"/>
  <c r="H27" i="6"/>
  <c r="G27" i="6"/>
  <c r="H10" i="6"/>
  <c r="G10" i="6"/>
  <c r="H18" i="6"/>
  <c r="G18" i="6"/>
  <c r="H22" i="6"/>
  <c r="H24" i="6"/>
  <c r="G24" i="6"/>
  <c r="H14" i="6"/>
  <c r="G14" i="6"/>
  <c r="H53" i="6" l="1"/>
  <c r="H13" i="6"/>
  <c r="G13" i="6"/>
  <c r="G45" i="6"/>
  <c r="H45" i="6"/>
  <c r="G53" i="6"/>
  <c r="H7" i="6"/>
  <c r="H6" i="6" s="1"/>
  <c r="K95" i="11" l="1"/>
  <c r="K87" i="11"/>
  <c r="K83" i="11"/>
  <c r="K54" i="11"/>
  <c r="K42" i="11"/>
  <c r="K30" i="11"/>
  <c r="K22" i="11" l="1"/>
  <c r="H59" i="6" l="1"/>
  <c r="H5" i="6" s="1"/>
  <c r="G61" i="6"/>
  <c r="G60" i="6"/>
  <c r="G59" i="6"/>
  <c r="G23" i="6"/>
  <c r="G22" i="6"/>
  <c r="G8" i="6"/>
  <c r="G7" i="6" s="1"/>
  <c r="G6" i="6" s="1"/>
  <c r="G5" i="6" s="1"/>
  <c r="G94" i="11" l="1"/>
  <c r="G93" i="11"/>
  <c r="G90" i="11"/>
  <c r="G89" i="11"/>
  <c r="G86" i="11"/>
  <c r="H87" i="11" s="1"/>
  <c r="L87" i="11" s="1"/>
  <c r="G85" i="11"/>
  <c r="G82" i="11"/>
  <c r="G81" i="11"/>
  <c r="G80" i="11"/>
  <c r="G78" i="11"/>
  <c r="G79" i="11"/>
  <c r="G72" i="11"/>
  <c r="G73" i="11"/>
  <c r="G74" i="11"/>
  <c r="G75" i="11"/>
  <c r="G76" i="11"/>
  <c r="G77" i="11"/>
  <c r="G71" i="11"/>
  <c r="G66" i="11"/>
  <c r="G67" i="11"/>
  <c r="G68" i="11"/>
  <c r="G69" i="11"/>
  <c r="G70" i="11"/>
  <c r="G65" i="11"/>
  <c r="G62" i="11"/>
  <c r="G61" i="11"/>
  <c r="G57" i="11"/>
  <c r="G58" i="11"/>
  <c r="G56" i="11"/>
  <c r="G53" i="11"/>
  <c r="G49" i="11"/>
  <c r="G50" i="11"/>
  <c r="G51" i="11"/>
  <c r="G52" i="11"/>
  <c r="G48" i="11"/>
  <c r="G45" i="11"/>
  <c r="G44" i="11"/>
  <c r="G38" i="11"/>
  <c r="G39" i="11"/>
  <c r="G40" i="11"/>
  <c r="G41" i="11"/>
  <c r="G33" i="11"/>
  <c r="G34" i="11"/>
  <c r="G35" i="11"/>
  <c r="G36" i="11"/>
  <c r="G37" i="11"/>
  <c r="G32" i="11"/>
  <c r="G25" i="11"/>
  <c r="G26" i="11"/>
  <c r="G27" i="11"/>
  <c r="G28" i="11"/>
  <c r="G29" i="11"/>
  <c r="G24" i="11"/>
  <c r="G10" i="11"/>
  <c r="G11" i="11"/>
  <c r="G12" i="11"/>
  <c r="G13" i="11"/>
  <c r="G14" i="11"/>
  <c r="G15" i="11"/>
  <c r="G16" i="11"/>
  <c r="G17" i="11"/>
  <c r="G19" i="11"/>
  <c r="G20" i="11"/>
  <c r="G21" i="11"/>
  <c r="G6" i="11"/>
  <c r="G7" i="11"/>
  <c r="G8" i="11"/>
  <c r="G9" i="11"/>
  <c r="G5" i="11"/>
  <c r="H30" i="11" l="1"/>
  <c r="L30" i="11" s="1"/>
  <c r="H59" i="11"/>
  <c r="H91" i="11"/>
  <c r="H63" i="11"/>
  <c r="H95" i="11"/>
  <c r="L95" i="11" s="1"/>
  <c r="H42" i="11"/>
  <c r="L42" i="11" s="1"/>
  <c r="H54" i="11"/>
  <c r="L54" i="11" s="1"/>
  <c r="H46" i="11"/>
  <c r="H83" i="11"/>
  <c r="L83" i="11" s="1"/>
  <c r="H22" i="11"/>
  <c r="L22" i="11" s="1"/>
  <c r="K225" i="1"/>
  <c r="J225" i="1"/>
  <c r="K222" i="1"/>
  <c r="J222" i="1"/>
  <c r="K218" i="1"/>
  <c r="J218" i="1"/>
  <c r="K211" i="1"/>
  <c r="J211" i="1"/>
  <c r="K208" i="1"/>
  <c r="J208" i="1"/>
  <c r="K204" i="1"/>
  <c r="J204" i="1"/>
  <c r="K201" i="1"/>
  <c r="J201" i="1"/>
  <c r="K198" i="1"/>
  <c r="J198" i="1"/>
  <c r="K195" i="1"/>
  <c r="J195" i="1"/>
  <c r="K192" i="1"/>
  <c r="J192" i="1"/>
  <c r="K189" i="1"/>
  <c r="J189" i="1"/>
  <c r="K186" i="1"/>
  <c r="J186" i="1"/>
  <c r="K183" i="1"/>
  <c r="J183" i="1"/>
  <c r="K180" i="1"/>
  <c r="J180" i="1"/>
  <c r="K177" i="1"/>
  <c r="J177" i="1"/>
  <c r="K174" i="1"/>
  <c r="J174" i="1"/>
  <c r="K171" i="1"/>
  <c r="J171" i="1"/>
  <c r="K162" i="1"/>
  <c r="J162" i="1"/>
  <c r="K159" i="1"/>
  <c r="J159" i="1"/>
  <c r="K156" i="1"/>
  <c r="J156" i="1"/>
  <c r="K153" i="1"/>
  <c r="J153" i="1"/>
  <c r="K149" i="1"/>
  <c r="J149" i="1"/>
  <c r="K146" i="1"/>
  <c r="J146" i="1"/>
  <c r="K142" i="1"/>
  <c r="J142" i="1"/>
  <c r="K139" i="1"/>
  <c r="J139" i="1"/>
  <c r="K136" i="1"/>
  <c r="J136" i="1"/>
  <c r="K132" i="1"/>
  <c r="J132" i="1"/>
  <c r="K129" i="1"/>
  <c r="J129" i="1"/>
  <c r="J126" i="1"/>
  <c r="K123" i="1"/>
  <c r="J123" i="1"/>
  <c r="K120" i="1"/>
  <c r="J120" i="1"/>
  <c r="K117" i="1"/>
  <c r="J117" i="1"/>
  <c r="K113" i="1"/>
  <c r="K110" i="1"/>
  <c r="J110" i="1"/>
  <c r="K106" i="1"/>
  <c r="J106" i="1"/>
  <c r="K103" i="1"/>
  <c r="J103" i="1"/>
  <c r="K100" i="1"/>
  <c r="J100" i="1"/>
  <c r="K97" i="1"/>
  <c r="J97" i="1"/>
  <c r="K94" i="1"/>
  <c r="J94" i="1"/>
  <c r="K91" i="1"/>
  <c r="J91" i="1"/>
  <c r="K88" i="1"/>
  <c r="J88" i="1"/>
  <c r="K85" i="1"/>
  <c r="J85" i="1"/>
  <c r="K82" i="1"/>
  <c r="J82" i="1"/>
  <c r="K79" i="1"/>
  <c r="J79" i="1"/>
  <c r="K75" i="1"/>
  <c r="J75" i="1"/>
  <c r="K72" i="1"/>
  <c r="J72" i="1"/>
  <c r="K69" i="1"/>
  <c r="J69" i="1"/>
  <c r="K66" i="1"/>
  <c r="J66" i="1"/>
  <c r="K63" i="1"/>
  <c r="J63" i="1"/>
  <c r="K60" i="1"/>
  <c r="J60" i="1"/>
  <c r="K56" i="1"/>
  <c r="J56" i="1"/>
  <c r="K53" i="1"/>
  <c r="J53" i="1"/>
  <c r="K50" i="1"/>
  <c r="J50" i="1"/>
  <c r="K44" i="1"/>
  <c r="J44" i="1"/>
  <c r="K41" i="1"/>
  <c r="J41" i="1"/>
  <c r="K38" i="1"/>
  <c r="J38" i="1"/>
  <c r="K35" i="1"/>
  <c r="J35" i="1"/>
  <c r="K32" i="1"/>
  <c r="J32" i="1"/>
  <c r="K29" i="1"/>
  <c r="J29" i="1"/>
  <c r="K26" i="1"/>
  <c r="J26" i="1"/>
  <c r="K23" i="1"/>
  <c r="J23" i="1"/>
  <c r="K20" i="1"/>
  <c r="J20" i="1"/>
  <c r="K17" i="1"/>
  <c r="J17" i="1"/>
  <c r="K11" i="1"/>
  <c r="J11" i="1"/>
  <c r="J8" i="1"/>
  <c r="L8" i="1" l="1"/>
  <c r="M8" i="1"/>
  <c r="N8" i="1"/>
  <c r="O8" i="1"/>
  <c r="P8" i="1"/>
  <c r="Q8" i="1"/>
  <c r="I52" i="5" l="1"/>
  <c r="I51" i="5" s="1"/>
  <c r="J52" i="5"/>
  <c r="J51" i="5" s="1"/>
  <c r="H52" i="5"/>
  <c r="H51" i="5" s="1"/>
  <c r="J49" i="5"/>
  <c r="J48" i="5" s="1"/>
  <c r="I49" i="5"/>
  <c r="I48" i="5" s="1"/>
  <c r="I46" i="5"/>
  <c r="J46" i="5"/>
  <c r="H46" i="5"/>
  <c r="I44" i="5"/>
  <c r="J44" i="5"/>
  <c r="H44" i="5"/>
  <c r="H43" i="5" s="1"/>
  <c r="I41" i="5"/>
  <c r="J41" i="5"/>
  <c r="H41" i="5"/>
  <c r="I39" i="5"/>
  <c r="J39" i="5"/>
  <c r="H39" i="5"/>
  <c r="I37" i="5"/>
  <c r="J37" i="5"/>
  <c r="J36" i="5" s="1"/>
  <c r="H37" i="5"/>
  <c r="H27" i="5"/>
  <c r="I28" i="5"/>
  <c r="I27" i="5" s="1"/>
  <c r="J28" i="5"/>
  <c r="J27" i="5" s="1"/>
  <c r="H28" i="5"/>
  <c r="I19" i="5"/>
  <c r="I18" i="5" s="1"/>
  <c r="I22" i="5"/>
  <c r="J22" i="5"/>
  <c r="H22" i="5"/>
  <c r="I20" i="5"/>
  <c r="J20" i="5"/>
  <c r="H20" i="5"/>
  <c r="J18" i="5"/>
  <c r="H18" i="5"/>
  <c r="H19" i="5"/>
  <c r="J16" i="5"/>
  <c r="I16" i="5"/>
  <c r="I14" i="5"/>
  <c r="J14" i="5"/>
  <c r="H14" i="5"/>
  <c r="I12" i="5"/>
  <c r="J12" i="5"/>
  <c r="H12" i="5"/>
  <c r="I9" i="5"/>
  <c r="J9" i="5"/>
  <c r="H9" i="5"/>
  <c r="I7" i="5"/>
  <c r="J7" i="5"/>
  <c r="H7" i="5"/>
  <c r="J54" i="5"/>
  <c r="I54" i="5"/>
  <c r="I36" i="5" l="1"/>
  <c r="J43" i="5"/>
  <c r="J11" i="5"/>
  <c r="I6" i="5"/>
  <c r="H11" i="5"/>
  <c r="J6" i="5"/>
  <c r="J5" i="5" s="1"/>
  <c r="H6" i="5"/>
  <c r="I11" i="5"/>
  <c r="H36" i="5"/>
  <c r="I43" i="5"/>
  <c r="I5" i="5" l="1"/>
  <c r="H5" i="5"/>
  <c r="Q189" i="1" l="1"/>
  <c r="P189" i="1"/>
  <c r="O189" i="1"/>
  <c r="N189" i="1"/>
  <c r="M189" i="1"/>
  <c r="L189" i="1"/>
  <c r="Q106" i="1" l="1"/>
  <c r="P106" i="1"/>
  <c r="O106" i="1"/>
  <c r="N106" i="1"/>
  <c r="M106" i="1"/>
  <c r="L106" i="1"/>
  <c r="Q85" i="1"/>
  <c r="P85" i="1"/>
  <c r="O85" i="1"/>
  <c r="N85" i="1"/>
  <c r="M85" i="1"/>
  <c r="L85" i="1"/>
  <c r="Q82" i="1"/>
  <c r="P82" i="1"/>
  <c r="O82" i="1"/>
  <c r="N82" i="1"/>
  <c r="M82" i="1"/>
  <c r="L82" i="1"/>
  <c r="Q79" i="1"/>
  <c r="P79" i="1"/>
  <c r="O79" i="1"/>
  <c r="N79" i="1"/>
  <c r="M79" i="1"/>
  <c r="L79" i="1"/>
  <c r="Q66" i="1"/>
  <c r="P66" i="1"/>
  <c r="O66" i="1"/>
  <c r="N66" i="1"/>
  <c r="M66" i="1"/>
  <c r="L66" i="1"/>
  <c r="Q63" i="1"/>
  <c r="P63" i="1"/>
  <c r="O63" i="1"/>
  <c r="N63" i="1"/>
  <c r="M63" i="1"/>
  <c r="L63" i="1"/>
  <c r="Q69" i="1"/>
  <c r="P69" i="1"/>
  <c r="O69" i="1"/>
  <c r="N69" i="1"/>
  <c r="M69" i="1"/>
  <c r="L69" i="1"/>
  <c r="Q60" i="1" l="1"/>
  <c r="P60" i="1"/>
  <c r="O60" i="1"/>
  <c r="N60" i="1"/>
  <c r="M60" i="1"/>
  <c r="L60" i="1"/>
</calcChain>
</file>

<file path=xl/comments1.xml><?xml version="1.0" encoding="utf-8"?>
<comments xmlns="http://schemas.openxmlformats.org/spreadsheetml/2006/main">
  <authors>
    <author>d.hudoba</author>
  </authors>
  <commentLis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d.hudoba:</t>
        </r>
        <r>
          <rPr>
            <sz val="9"/>
            <color indexed="81"/>
            <rFont val="Tahoma"/>
            <family val="2"/>
            <charset val="204"/>
          </rPr>
          <t xml:space="preserve">
ОЦЕНКА</t>
        </r>
      </text>
    </comment>
    <comment ref="F53" authorId="0">
      <text>
        <r>
          <rPr>
            <b/>
            <sz val="9"/>
            <color indexed="81"/>
            <rFont val="Tahoma"/>
            <family val="2"/>
            <charset val="204"/>
          </rPr>
          <t>d.hudoba: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</commentList>
</comments>
</file>

<file path=xl/comments2.xml><?xml version="1.0" encoding="utf-8"?>
<comments xmlns="http://schemas.openxmlformats.org/spreadsheetml/2006/main">
  <authors>
    <author>d.hudoba</author>
  </authors>
  <commentList>
    <comment ref="K7" authorId="0">
      <text>
        <r>
          <rPr>
            <b/>
            <sz val="9"/>
            <color indexed="81"/>
            <rFont val="Tahoma"/>
            <family val="2"/>
            <charset val="204"/>
          </rPr>
          <t>d.hudoba:</t>
        </r>
        <r>
          <rPr>
            <sz val="9"/>
            <color indexed="81"/>
            <rFont val="Tahoma"/>
            <family val="2"/>
            <charset val="204"/>
          </rPr>
          <t xml:space="preserve">
Оценка</t>
        </r>
      </text>
    </comment>
    <comment ref="K145" authorId="0">
      <text>
        <r>
          <rPr>
            <b/>
            <sz val="9"/>
            <color indexed="81"/>
            <rFont val="Tahoma"/>
            <family val="2"/>
            <charset val="204"/>
          </rPr>
          <t>d.hudoba:</t>
        </r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</commentList>
</comments>
</file>

<file path=xl/sharedStrings.xml><?xml version="1.0" encoding="utf-8"?>
<sst xmlns="http://schemas.openxmlformats.org/spreadsheetml/2006/main" count="3572" uniqueCount="778">
  <si>
    <t>Код</t>
  </si>
  <si>
    <t>ГП</t>
  </si>
  <si>
    <t>ППГП</t>
  </si>
  <si>
    <t>задача</t>
  </si>
  <si>
    <t>ОМ</t>
  </si>
  <si>
    <t>09</t>
  </si>
  <si>
    <t>1</t>
  </si>
  <si>
    <t>00</t>
  </si>
  <si>
    <t>01</t>
  </si>
  <si>
    <t>02</t>
  </si>
  <si>
    <t>03</t>
  </si>
  <si>
    <t>04</t>
  </si>
  <si>
    <t>05</t>
  </si>
  <si>
    <t>2</t>
  </si>
  <si>
    <t>06</t>
  </si>
  <si>
    <t>07</t>
  </si>
  <si>
    <t>3</t>
  </si>
  <si>
    <t>08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</si>
  <si>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</si>
  <si>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</si>
  <si>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</si>
  <si>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</si>
  <si>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</si>
  <si>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</si>
  <si>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</si>
  <si>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</si>
  <si>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</si>
  <si>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</si>
  <si>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</si>
  <si>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</si>
  <si>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</si>
  <si>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</si>
  <si>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</si>
  <si>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-</t>
  </si>
  <si>
    <t>0</t>
  </si>
  <si>
    <t>Наименование цели, задачи, основного мероприятия</t>
  </si>
  <si>
    <t xml:space="preserve">Наименование показателя выполнения цели, задачи, основного мероприятия </t>
  </si>
  <si>
    <t>Единица измерения</t>
  </si>
  <si>
    <t>Значения показателей (индикаторов)</t>
  </si>
  <si>
    <t>план</t>
  </si>
  <si>
    <t>факт</t>
  </si>
  <si>
    <t>откл.,%</t>
  </si>
  <si>
    <t>план/факт</t>
  </si>
  <si>
    <t>отчетный год</t>
  </si>
  <si>
    <t>текущий год</t>
  </si>
  <si>
    <t xml:space="preserve">очередной год  </t>
  </si>
  <si>
    <t>плановый период</t>
  </si>
  <si>
    <t>Краткое описание причин отклонения
 по итогам отчётного года</t>
  </si>
  <si>
    <t>Ответственный исполнитель (главный распорядитель бюджетных средств)</t>
  </si>
  <si>
    <t>Показатель</t>
  </si>
  <si>
    <t>Х</t>
  </si>
  <si>
    <t>25</t>
  </si>
  <si>
    <t>26</t>
  </si>
  <si>
    <t>27</t>
  </si>
  <si>
    <t>28</t>
  </si>
  <si>
    <t>29</t>
  </si>
  <si>
    <t>30</t>
  </si>
  <si>
    <t>4</t>
  </si>
  <si>
    <t>31</t>
  </si>
  <si>
    <t>32</t>
  </si>
  <si>
    <t>33</t>
  </si>
  <si>
    <t>34</t>
  </si>
  <si>
    <t>5</t>
  </si>
  <si>
    <t>35</t>
  </si>
  <si>
    <t>36</t>
  </si>
  <si>
    <t>37</t>
  </si>
  <si>
    <t>38</t>
  </si>
  <si>
    <t>39</t>
  </si>
  <si>
    <t>40</t>
  </si>
  <si>
    <t>41</t>
  </si>
  <si>
    <t>42</t>
  </si>
  <si>
    <t>Отдельные мероприятия, не включенные в подпрограммы</t>
  </si>
  <si>
    <t>43</t>
  </si>
  <si>
    <t>44</t>
  </si>
  <si>
    <t>№ п/п</t>
  </si>
  <si>
    <t>Вид нормативного правового  акта</t>
  </si>
  <si>
    <t>Основные положения</t>
  </si>
  <si>
    <t>Ответственный исполнитель</t>
  </si>
  <si>
    <t>Сроки принятия</t>
  </si>
  <si>
    <t>Примечание (результат реализации, причины отклонений)</t>
  </si>
  <si>
    <t>I. Меры правового регулирования, предусмотренные государственной программы</t>
  </si>
  <si>
    <t>Оценка результатов реализации мер правового регулирования государственной программы Калининградской области "Модернизация экономики"</t>
  </si>
  <si>
    <t>Постановление Правительства Калининградской области</t>
  </si>
  <si>
    <t>ЦСР</t>
  </si>
  <si>
    <t>КЦ</t>
  </si>
  <si>
    <t>Наименование государственной программы, подпрограммы, задачи, основного мероприятия</t>
  </si>
  <si>
    <t>Расходы</t>
  </si>
  <si>
    <t>Сводная бюджетная роспись, план на 1 января отчетного года</t>
  </si>
  <si>
    <t>Сводная бюджетная роспись на отчетную дату</t>
  </si>
  <si>
    <t>Кассовое исполнение</t>
  </si>
  <si>
    <t>Ответственный исполнитель, соисполнители, участники</t>
  </si>
  <si>
    <t xml:space="preserve">Информация о расходах областного бюджета, органов местного самоуправления, территориальных внебюджетных фондов, 
федеральных органов исполнительной власти и юридических лиц </t>
  </si>
  <si>
    <t>Услуга</t>
  </si>
  <si>
    <t>Наименование услуги (работы) в соответствии с реестром государственных услуг (работ)</t>
  </si>
  <si>
    <t>Показатель объема услуги (работы)</t>
  </si>
  <si>
    <t>Единица измерения показателя объема услуги (работы)</t>
  </si>
  <si>
    <t>Значение показателя объема услуги (работы)</t>
  </si>
  <si>
    <t>Задача</t>
  </si>
  <si>
    <t>План</t>
  </si>
  <si>
    <t>Уточненный план</t>
  </si>
  <si>
    <t>Факт</t>
  </si>
  <si>
    <t>Расходы областного бюджета на оказание государственной услуги, (тыс. руб.)</t>
  </si>
  <si>
    <t>Сводная бюджетная роспись на 1 января отчетного года</t>
  </si>
  <si>
    <t>Сводная бюджетная роспись на 31 декабря отчетного года</t>
  </si>
  <si>
    <t>Оценка расходов</t>
  </si>
  <si>
    <t>Кассовые расходы</t>
  </si>
  <si>
    <t>Примечание</t>
  </si>
  <si>
    <t>Увеличение значений</t>
  </si>
  <si>
    <t>Уменьшение значений</t>
  </si>
  <si>
    <t>Желаемая тенденция</t>
  </si>
  <si>
    <t>Наименование целевого показателя (индикатора)</t>
  </si>
  <si>
    <t>Ед. измер.</t>
  </si>
  <si>
    <t>Плановое значение
п
Цгпi</t>
  </si>
  <si>
    <t>Фактическое значение
ф
Цгпi</t>
  </si>
  <si>
    <t xml:space="preserve">Степень достижения i- ого показателя, % </t>
  </si>
  <si>
    <t xml:space="preserve">Степень достижения целевых показателей Rгп, % </t>
  </si>
  <si>
    <t>Плановые расходы
п
Дгп</t>
  </si>
  <si>
    <t>Фактические расходы
ф
Дгп</t>
  </si>
  <si>
    <t>Полнота использования средств
i
dгп</t>
  </si>
  <si>
    <t>Оценка эффективности реализации государстенной программы
Егп</t>
  </si>
  <si>
    <t>Итоговое значение по программе</t>
  </si>
  <si>
    <t>Итоговое значение по подпрограмме 1</t>
  </si>
  <si>
    <t>Итоговое значение по подпрограмме 2</t>
  </si>
  <si>
    <t>Итоговое значение по подпрограмме 3</t>
  </si>
  <si>
    <t>Итоговое значение по подпрограмме 4</t>
  </si>
  <si>
    <t>Государственная программа Калининградской области "Развитие здравоохранения"</t>
  </si>
  <si>
    <t>Подпрограмма 1 "Профилактика заболеваний и формирование здорового образа жизни. Развитие первичной медико-санитарной помощи на 2013-2020 годы"</t>
  </si>
  <si>
    <t>Подпрограмма 2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 на 2013 - 2020 годы»</t>
  </si>
  <si>
    <t>Основное мероприятие задачи 1 Подпрограммы: профилактические мероприятия  и мероприятия, направленные на обеспечение проведения диагностики и мониторинга лечения лиц, инфицированных вирусами иммунодефицита человека и гепатитами В и С.</t>
  </si>
  <si>
    <t>Задача 1 Подпрограммы: совершенствование оказания специализированной медицинской помощи лицам, инфицированным вирусом иммунодефицита человека, гепатитами В и С.</t>
  </si>
  <si>
    <t>Задача 1 Подпрограммы: выявление и профилактика факторов риска основных хронических неинфекционных заболеваний в учреждениях здравоохранения Калининградской области на 2013-2020 годы</t>
  </si>
  <si>
    <t>Задача 2 Подпрограммы: обследование населения с целью выявления туберкулеза, лечения больных туберкулезом.</t>
  </si>
  <si>
    <t>Основное мероприятие задачи 2 Подпрограммы: развитие системы медицинской профилактики неинфекционных заболеваний и формирование здорового образа жизни</t>
  </si>
  <si>
    <t>Задача 2 Подпрограммы: совершенствование первичной медико-санитарной помощи</t>
  </si>
  <si>
    <t>Основное мероприятие задачи 2 Подпрограммы: обследование населения с целью выявления туберкулеза, лечения больных туберкулезом.</t>
  </si>
  <si>
    <t>Задача 3 Подпрограммы: совершенствование методов диагностики и лечения психических расстройств.</t>
  </si>
  <si>
    <t>Основное мероприятие задачи 3 Подпрограммы: совершенствование медицинской помощи больным с психическими расстройствами.</t>
  </si>
  <si>
    <t>Задача 4 Подпрограммы: снижение уровня смертности от ишемической болезни сердца и инсульта.</t>
  </si>
  <si>
    <t>Основное мероприятие задачи 4 Подпрограммы: совершенствование медицинской помощи больным с сосудистыми заболеваниями.</t>
  </si>
  <si>
    <t>Задача 5 Подпрограммы: снижение больничной летальности пострадавших в результате дорожно-транспортных происшествий.</t>
  </si>
  <si>
    <t>Основное мероприятие задачи 5 Подпрограммы: совершенствование оказания скорой, в том числе скорой специализированной, медицинской помощи, медицинской эвакуации.</t>
  </si>
  <si>
    <t>Задача 6 Подпрограммы: поддержка развития службы крови.</t>
  </si>
  <si>
    <t>Основное мероприятие задачи 6 Подпрограммы: реализация мероприятий по заготовке, переработке, хранению и обеспечению безопасности донорской крови и ее компонентов.</t>
  </si>
  <si>
    <t>Подпрограмма 3 «Развитие государственно-частного партнерства на 2013-2020 годы»</t>
  </si>
  <si>
    <t>Задача 1 Подпрограммы: повышение эффективности оказания первичной медико-санитарной, специализированной, включая высокотехнологичную, медицинской помощи, скорой, в том числе скорой специализированной, медицинской помощи.</t>
  </si>
  <si>
    <t>Основное мероприятие задачи 1 Подпрограммы: привлечение негосударственных медицинских организаций для оказания медицинской помощи в рамках государственных гарантий.</t>
  </si>
  <si>
    <t>Подпрограмма 4: «Охрана здоровья матери и ребенка на 2013-2020 годы»</t>
  </si>
  <si>
    <t>Задача 1 Подпрограммы: повышение эффективности службы родовспоможения и детства.</t>
  </si>
  <si>
    <t>Основное мероприятие задачи 1 Подпрограммы: развитие системы медицинской профилактики по охране здоровья матери и ребенка.</t>
  </si>
  <si>
    <t>Подпрограмма 5 «Развитие медицинской реабилитации и санаторно-курортного лечения на 2013-2020 годы»</t>
  </si>
  <si>
    <t>Задача 1 Подпрограммы: создание эффективной службы паллиативной помощи неизлечимым пациентам.</t>
  </si>
  <si>
    <t>Основное мероприятие задачи 1 Подпрограммы: повышение качества жизни неизлечимых пациентов и их родственников; повышение удовлетворенности пациентов и их родственников качеством медицинской помощи.</t>
  </si>
  <si>
    <t>Задача 1 Подпрограммы: разработка и внедрение новых организационных моделей с поддержкой развития инфраструктуры систем медицинской реабилитации, санаторно-курортного лечения.</t>
  </si>
  <si>
    <t>Основное мероприятие задачи 1 Подпрограммы: осуществление санаторно-курортного лечения в рамках реабилитационной помощи.</t>
  </si>
  <si>
    <t>Подпрограмма 6 «Оказание паллиативной помощи на 2013-2020 годы»</t>
  </si>
  <si>
    <t>Подпрограмма 7 «Кадровое обеспечение системы здравоохранения Калининградской области на 2013-2020 годы»</t>
  </si>
  <si>
    <t>Задача 1 Подпрограммы: обеспечение медицинских организаций квалифицированными специалистами.</t>
  </si>
  <si>
    <t>Основное мероприятие задачи 1 Подпрограммы: предоставление единовременной денежной выплаты лицам, завершившим обучение в интернатуре или ординатуре на условиях целевой контрактной подготовки для нужд Калининградской области, предоставление ежемесячной стипендии лицам, обучающимся в государственных высших учебных заведениях, государственных образовательных учреждениях дополнительного профессионального образования по образовательным программам послевузовского профессионального образования (интернатуре или ординатуре) на условиях целевой контрактной подготовки для нужд Калининградской области.</t>
  </si>
  <si>
    <t>Подпрограмма 8 "Совершенствование системы лекарственного обеспечения на 2013-2020 год"</t>
  </si>
  <si>
    <t>Задача 1 Подпрограммы: удовлетворение потребности в лекарственных препаратах, медицинских изделиях, а также в специализированных продуктах лечебного питания льготных категорий граждан областного уровня ответственности.</t>
  </si>
  <si>
    <t>Основное мероприятие задачи 1 Подпрограммы: удовлетворение потребности в лекарственных препаратах граждан, имеющих право на получение лекарственных препаратов на безвозмездной основе за счет средств регионального бюджета.</t>
  </si>
  <si>
    <t>Задача 2 Подпрограммы: обеспечение потребности в лекарственных препаратах граждан, страдающих редкими (орфанными) заболеваниями.</t>
  </si>
  <si>
    <t>Основное мероприятие задачи 2 Подпрограммы: удовлетворение потребности в лекарственных препаратах граждан, страдающих редкими (орфанными) заболеваниями.</t>
  </si>
  <si>
    <t>Подпрограмма 9 «Развитие информатизации в здравоохранении на 2013-2020 годы»</t>
  </si>
  <si>
    <t>Задача 1 Подпрограммы: организация персонифицированного учета оказания медицинских услуг, возможности ведения электронной медицинской карты, записи к врачу в электронном виде и ведения единого регистра медицинских  работников.</t>
  </si>
  <si>
    <t>Основное мероприятие задачи 1 Подпрограммы: внедрение современных информационных систем.</t>
  </si>
  <si>
    <t>Подпрограмма 10 «Совершенствование системы территориального планирования сферы здравоохранения Калининградской области на 2013-2020 годы»</t>
  </si>
  <si>
    <t>Задача 1 Подпрограммы: обеспечение приоритета профилактики в сфере охраны здоровья и развития первичной медико-санитарной помощи; повышение эффективности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эвакуации; развитие и внедрение инновационных методов диагностики, профилактики и лечения, а также основ персонализированной медицины.</t>
  </si>
  <si>
    <t xml:space="preserve">Основное мероприятие задачи 1 Подпрограммы: развитие системы здравоохранения. </t>
  </si>
  <si>
    <t>Основное мероприятие: развитие системы медицинской профилактики неинфекционных заболеваний и формирование здорового образа жизни</t>
  </si>
  <si>
    <t>6</t>
  </si>
  <si>
    <t>7</t>
  </si>
  <si>
    <t>8</t>
  </si>
  <si>
    <t>9</t>
  </si>
  <si>
    <t>Министерство здравоохранения Калининградской области, медицинские организации Калининградской области</t>
  </si>
  <si>
    <t>Министерство здравоохранения Калининградской области, ГБУЗ "Противотуберкулезный диспансер  Калининградской области"</t>
  </si>
  <si>
    <t>Министерство здравоохранения Калининградской области</t>
  </si>
  <si>
    <t xml:space="preserve">Закон Калининградской области </t>
  </si>
  <si>
    <t>Об областном бюджете на финансовый год и плановый двухлетний период</t>
  </si>
  <si>
    <t>Министерство финансов Калининградской области</t>
  </si>
  <si>
    <t>Ежегодно в течение 2014-2020 гг.</t>
  </si>
  <si>
    <t>О мерах социальной поддержки лиц, обучающихся в государственных высших учебных заведениях, государственных образовательных учреждениях дополнительного профессионального образования в интернатуре или ординатуре, а также завершивших обучение в интернатуре или ординатуре на условиях целевой контрактной подготовки</t>
  </si>
  <si>
    <t>Принят</t>
  </si>
  <si>
    <t>О мерах социальной поддержки специалистов, приглашенных для работы в федеральных медицинских центрах</t>
  </si>
  <si>
    <t>О целевой Программе Калининградской области «Развитие здравоохранения Калининградской области на период 2013-2017 годов»соответствие с федеральным законодательством</t>
  </si>
  <si>
    <t>2013-2017 годы</t>
  </si>
  <si>
    <t>О целевой Программе Калининградской области «Развитие сети фельдшерско-акушерских пунктов, врачебных амбулаторий и общих врачебных практик в Калининградской области на 2012-2014 годы»</t>
  </si>
  <si>
    <t>О целевой Программе Калининградской области «Кадровое обеспечение системы здравоохранения Калининградской области на 2013-2017 годы»</t>
  </si>
  <si>
    <t>2012-2014 годы</t>
  </si>
  <si>
    <t xml:space="preserve">О целевой Программе Калининградской области "Профилактика злоупотребления
алкогольной продукцией и алкоголизма среди населения
Калининградской области на 2012-2014 годы"
</t>
  </si>
  <si>
    <t>О Программе государственных гарантий бесплатного оказания населению Калининградской области медицинской помощи на календарный год и на плановый двухлетний период</t>
  </si>
  <si>
    <t>Ежегодно</t>
  </si>
  <si>
    <t xml:space="preserve">О плане реализации приоритетного национального проекта «Здоровье» в Калининградской области </t>
  </si>
  <si>
    <t>Об организации оказания высокотехнологичной медицинской помощи гражданам за счет средств областного бюджета</t>
  </si>
  <si>
    <t xml:space="preserve">О компенсации расходов по оплате найма жилых помещений специалистам, приглашенным для работы в федеральных медицинских центрах, расположенных на территории </t>
  </si>
  <si>
    <t>О бесплатном обеспечении детей первого – второго годов жизни специальными молочными продуктами детского питания</t>
  </si>
  <si>
    <t>Об организации предоставления единовременных компенсационных выплат медицинским работникам с высшим медицинским образованием, прибывшим или переехавшим на работу в сельский населенный пункт Калининградской области</t>
  </si>
  <si>
    <t>О плане мероприятий («дорожная карта») «Изменения в отраслях социальной сферы, направленные на повышение эффективности здравоохранения Калининградской области»</t>
  </si>
  <si>
    <t>"Развитие здравоохранения"</t>
  </si>
  <si>
    <t>05.03.2012                  28.03.2014</t>
  </si>
  <si>
    <t>20.12.2013                         14.04.2014                    14.10.2014                      22.12.2014</t>
  </si>
  <si>
    <t>14.10.2014                  25.12.2014</t>
  </si>
  <si>
    <t>30.04.2013          10.06.2014                        19.12.2014</t>
  </si>
  <si>
    <t>24.12.2013           15.05.2014</t>
  </si>
  <si>
    <t>19.02.2013                      07.05.2013</t>
  </si>
  <si>
    <t>10.04.2012                           19.12.2012                        12.03.2013</t>
  </si>
  <si>
    <t>22.02.2012               21.02.2013</t>
  </si>
  <si>
    <t>13.02.2012                 10.06.2013            13.01.2015</t>
  </si>
  <si>
    <t>Оказание медицинской помощи больным прочими заболеваниями</t>
  </si>
  <si>
    <t>Министерство здравоохранения Калининградской области,  медицинские организации Калининградской области</t>
  </si>
  <si>
    <t>Отчет об использовании бюджетных ассигнований областного бюджета на реализацию государственной программы Калининградской области "Развитие здравоохранения"</t>
  </si>
  <si>
    <t>Задача 2 Подпрограммы: повышение профессиональной подготовки медицинских и фармацевтических работников</t>
  </si>
  <si>
    <t>Основное мероприятие задачи 2 Подпрограммы: профессиональная переподготовка и повышение квалификации врачей и среднего медицинского персонала, организация выездных циклов в г. Калининграде; проведение ежегодных семинаров с врачами и средними медицинскими работниками детских поликлиник по вопросам профилактики стоматологических заболеваний у детей; проведение аттестации медицинских работников Калининградской области; формирование резерва руководящих кадров для замещения вакантных должностей в медицинских организациях</t>
  </si>
  <si>
    <t>Задача 5 Подпрограммы: повышение престижа и социальной значимости медицинских и фармацевтических специальностей</t>
  </si>
  <si>
    <t>Основные мероприятия задачи 5 Подпрограммы: проведение «ярмарок вакансий» для студентов 5-6 курсов медицинских вузов с участием руководителей медицинских организаций, ежегодное проведение конкурсов «Лучший врач года», «Лучшая медицинская сестра года», ежегодное празднование профессионального праздника Дня медицинского работника, ежегодное участие в международной выставке «Медицина и косметология», проводимой в г. Калининграде, участие в III международном форуме государств-участников СНГ «Здоровье населения –основа процветания стран содружества»</t>
  </si>
  <si>
    <t>Цель государственной программы: обеспечение доступности медицинской помощи и повышение эффективности медицинских услуг, объемы, виды и качество которых должны соответствовать уровню заболеваемости и потребностям населения Калининградской области, передовым достижениям медицинской науки</t>
  </si>
  <si>
    <t>Ожидаемая продолжительность жизни при рождении</t>
  </si>
  <si>
    <t>лет</t>
  </si>
  <si>
    <t>Смертность от всех причин</t>
  </si>
  <si>
    <t>случаев на 1000 населения</t>
  </si>
  <si>
    <t>Материнская смертность</t>
  </si>
  <si>
    <t>случаев на 100 тыс. родив-шихся живыми</t>
  </si>
  <si>
    <t>Младенческая смертность</t>
  </si>
  <si>
    <t>Смертность от болезней системы кровообращения</t>
  </si>
  <si>
    <t>случаев на 1000 родив-шихся живыми</t>
  </si>
  <si>
    <t>случаев на 100 тыс. населения</t>
  </si>
  <si>
    <t>Смертность от дорожно-транспортных происшествий</t>
  </si>
  <si>
    <t xml:space="preserve">Смертность от новообразований (в  том числе от злокачественных)   </t>
  </si>
  <si>
    <t>Заболеваемость туберкулезом</t>
  </si>
  <si>
    <t>Смертность от туберкулеза</t>
  </si>
  <si>
    <t xml:space="preserve">Потребление алкогольной продукции (в пересчете на абсолютный алкоголь) </t>
  </si>
  <si>
    <t>литров на душу населения в год</t>
  </si>
  <si>
    <t xml:space="preserve">Распространенность потребления табака среди взрослого населения </t>
  </si>
  <si>
    <t>%</t>
  </si>
  <si>
    <t xml:space="preserve">Распространенность потребления табака среди детей и подростков </t>
  </si>
  <si>
    <t>Обеспеченность врачами</t>
  </si>
  <si>
    <t>человек на 100 тыс. населения</t>
  </si>
  <si>
    <t>Соотношение врачей и среднего медицинского персонала</t>
  </si>
  <si>
    <t xml:space="preserve">Средняя заработная плата врачей и работников государственных учреждений здравоохранения Калининградской области,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услуг), от средней 
заработной платы в Калининградской области
Средняя заработная плата врачей и работников государственных учреждений здравоохранения Калининградской области,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услуг), от средней 
заработной платы в Калининградской области
</t>
  </si>
  <si>
    <t>Средняя заработная плата среднего медицинского (фармацевтического) персонала (персонала, обеспечивающего условия для предоставления медицинских услуг) государственных учреждений здравоохранения Калининградской области от средней заработной платы в Калининградской области</t>
  </si>
  <si>
    <t>Средняя заработная плата младшего медицинского персонала (персонала, обеспечивающего условия для предоставления медицинских услуг)  государственных учреждений здравоохранения Калининградской области от средней заработной платы в Калининградской области</t>
  </si>
  <si>
    <t>Подпрограмма «Профилактика заболеваний и формирование здорового образа жизни. Развитие первичной медико-санитарной помощи на 2013-2020 годы» (далее – подпрограмма 1)</t>
  </si>
  <si>
    <t>Цель подпрограммы 1: увеличение продолжительности активной жизни населения за счет формирования здорового образа жизни и профилактики заболеваний</t>
  </si>
  <si>
    <t>Охват диспансеризацией взрослого населения</t>
  </si>
  <si>
    <t>Охват профилактическими медицинскими осмотрами детей</t>
  </si>
  <si>
    <t>Охват диспансеризацией детей-сирот и детей, находящихся в трудной жизненной ситуации</t>
  </si>
  <si>
    <t>Смертность от самоубийств</t>
  </si>
  <si>
    <t>Доля больных с выявленными злокачественными новообразованиями на 1-й - 2-й стадиях</t>
  </si>
  <si>
    <t>Охват населения профилактическими осмотрами на туберкулез</t>
  </si>
  <si>
    <t>Задача 2 подпрограммы 1: совершенствование первичной медико-санитарной помощи, основное мероприятие задачи 2 подпрограммы 1 : развитие первичной медико-санитарной помощи</t>
  </si>
  <si>
    <t>Задача 1 подпрограммы 1: выявление и профилактика факторов риска основных хронических неинфекционных заболеваний в медицинских организациях, основное мероприятие задачи 1 подпрограммы 1 : развитие системы медицинской профилактики неинфекционных заболеваний и формирование здорового образа жизни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</si>
  <si>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 на 2013 - 2020 годы» (далее – подпрограмма 2)</t>
  </si>
  <si>
    <t>Цель подпрограммы 2: повышение доступности и качества оказания медицинской помощи</t>
  </si>
  <si>
    <t>Одногодичная летальность больных со злокачественными образованиями</t>
  </si>
  <si>
    <t>Доля выездов бригад скорой медицинской помощи со временем доезда до больного менее 20 минут</t>
  </si>
  <si>
    <t>Задача 1 подпрограммы 2: совершенствование оказания специализированной медицинской помощи лицам, инфицированным вирусом иммунодефицита человека, гепатитами В и С, основное мероприятие задачи 1 подпрограммы 2: профилактические мероприятия  и мероприятия, направленные на обеспечение проведения диагностики и мониторинга лечения лиц, инфицированных вирусами иммунодефицита человека и гепатитами В и С</t>
  </si>
  <si>
    <t>Ожидаемая продолжительность жизни ВИЧ-инфицированных лиц, получающих антиретровирусную терапию в соответствии с действующими стандартами</t>
  </si>
  <si>
    <t>Лет</t>
  </si>
  <si>
    <t xml:space="preserve">Задача 2 подпрограммы 2: увеличение доли абациллированных больных туберкулезом от числа больных туберкулезом с бактериовыделением, основное мероприятие задачи 2 подпрограммы 2: обследование населения с целью выявления туберкулеза, лечения больных туберкулезом
</t>
  </si>
  <si>
    <t>Доля абациллированных больных туберкулезом от числа больных туберкулезом с бактериовыделением</t>
  </si>
  <si>
    <t xml:space="preserve">Задача 3 подпрограммы 2: совершенствование методов диагностики и лечения психических расстройств, основное мероприятие задачи 3 подпрограммы 2: совершенствование медицинской помощи больным с психическими расстройствами
</t>
  </si>
  <si>
    <t>Доля больных с психическими расстройствами, повторно госпитализированных в течение года</t>
  </si>
  <si>
    <t xml:space="preserve">Задача 4 подпрограммы 2: снижение уровня смертности от ишемической болезни сердца и инсульта, основное мероприятие задачи 4 подпрограммы 2: совершенствование медицинской помощи больным с сосудистыми заболеваниями
</t>
  </si>
  <si>
    <t>Смертность от ишемической болезни сердца</t>
  </si>
  <si>
    <t xml:space="preserve">Задача 5 подпрограммы 2: снижение больничной летальности пострадавших в результате дорожно-транспортных происшествий, основное мероприятие задачи 5 подпрограммы 2: совершенствование оказания скорой, в том числе скорой специализированной, медицинской помощи, медицинской эвакуации
</t>
  </si>
  <si>
    <t>Больничная летальность пострадавших в результате дорожно-транспортных происшествий</t>
  </si>
  <si>
    <t>Задача 6 подпрограммы 2: поддержка развития службы крови</t>
  </si>
  <si>
    <t>Доля станций переливания крови, обеспе- чивающих современный уровень качества и безопасности компонентов крови</t>
  </si>
  <si>
    <t>Основное мероприятие задачи 6 подпрограммы 2: реализация мероприятий по заготовке, переработке, хранению и обеспечению безопасности донорской крови и ее компонентов</t>
  </si>
  <si>
    <t>Объем заготовки компонентов донорской крови автоматическими методами от общего объема заготовки</t>
  </si>
  <si>
    <t>Количество доноров крови и ее компонентов</t>
  </si>
  <si>
    <t>человек на 1000 человек населения</t>
  </si>
  <si>
    <t>Подпрограмма «Развитие государственно-частного партнерства на 2013-2020 годы» (далее – подпрограмма 3)</t>
  </si>
  <si>
    <t>Цель подпрограммы 3: обеспечение доступности медицинской помощи и повышение эффективности медицинских услуг, объемы, виды и качество которых должны соответствовать уровню заболеваемости и потребностям населения</t>
  </si>
  <si>
    <t xml:space="preserve">Доля участия частных организаций в системе оказания медицинской помощи на территории Калининградской области </t>
  </si>
  <si>
    <t xml:space="preserve">Задача подпрограммы 3: повышение эффективности оказания первичной медико-санитарной, специализированной, включая высокотехнологичную, медицинской помощи, скорой, в том числе скорой специализированной, медицинской помощи, основное мероприятие задачи подпрограммы 3: привлечение частных медицинских организаций для оказания
медицинской помощи в рамках государственных гарантий
</t>
  </si>
  <si>
    <t>Количество частных организаций, работающих в системе оказания медицинской помощи на территории Калининградской области</t>
  </si>
  <si>
    <t>шт.</t>
  </si>
  <si>
    <t>Подпрограмма «Охрана здоровья матери и ребенка на 2013-2020 годы» (далее подпрограмма - 4)</t>
  </si>
  <si>
    <t>Цель подпрограммы 4: обеспечение доступности и качества медицинской помощи женщинам и детям посредством профилактики инфекционных и неинфекционных заболеваний; повышения эффективности, объемов, видов медицинской помощи с учетом уровня  заболеваемости и потребности населения, передовых достижений медицинской науки</t>
  </si>
  <si>
    <t>Первичная инвалидность у детей, число детей, которым впервые установлена инвалидность</t>
  </si>
  <si>
    <t>число детей, которым впервые установ-лена инвалид-ность (на 10 тыс. детей соответ-ству-ющего возраста)</t>
  </si>
  <si>
    <t xml:space="preserve">Задача подпрограммы 4: повышение эффективности службы родовспоможения и детства, основное мероприятие задачи подпрограммы 4: развитие системы медицинской профилактики по охране здоровья матери и ребенка
</t>
  </si>
  <si>
    <t>Доля обследования беременных женщин по новому алгоритму проведения комплексной пренатальной (дородовой) диагностики нарушений развития ребенка от числа поставленных на учет в первый триместр беременности</t>
  </si>
  <si>
    <t xml:space="preserve">Ранняя неонатальная смертность </t>
  </si>
  <si>
    <t xml:space="preserve">Смертность детей в возрасте 0-17 лет </t>
  </si>
  <si>
    <t>Охват новорожденных детей неонатальным скринингом</t>
  </si>
  <si>
    <t xml:space="preserve">Охват новорожденных детей и детей первого года жизни аудиологическим скринингом </t>
  </si>
  <si>
    <t>случаев на 1000 родивших-ся живыми</t>
  </si>
  <si>
    <t>случаев на 100 тыс. населения соответст-вующего возраста</t>
  </si>
  <si>
    <t>процент новорож-денных, охвачен-ных неонаталь-ным скринин-гом, от общего числа родивших-ся детей</t>
  </si>
  <si>
    <t xml:space="preserve">процент новорож-денных, обследо-ванных на аудиоло-гический скрининг, от общего числа новорож-денных </t>
  </si>
  <si>
    <t>Подпрограмма «Развитие медицинской реабилитации и санаторно-курортного лечения на 2013-2020 годы» (далее – подпрограмма 5)</t>
  </si>
  <si>
    <t xml:space="preserve">Цель подпрограммы 5: увеличение продолжительности активного периода жизни населения
Задача подпрограммы 5: разработка и внедрение новых организационных моделей с поддержкой развития инфраструктуры системы медицинской реабилитации, а также разработка и внедрение новых организационных моделей с поддержкой развития инфраструктуры системы санаторно-курортного лечения
Основное мероприятие задачи подпрограммы 5: осуществление санаторно-курортного лечения в рамках реабилитационной помощи
</t>
  </si>
  <si>
    <t xml:space="preserve">Охват санаторно-курортным лечением пациентов </t>
  </si>
  <si>
    <t xml:space="preserve">Охват реабилитационной медицинской помощью пациентов </t>
  </si>
  <si>
    <t xml:space="preserve">Охват реабилитационной медицинской помощью детей-инвалидов от числа нуждающихся </t>
  </si>
  <si>
    <t>Подпрограмма «Оказание паллиативной помощи на 2013-2020 годы» (далее – подпрограмма 6)</t>
  </si>
  <si>
    <t xml:space="preserve">Цель подпрограммы 6: повышение качества жизни неизлечимых больных за счет решения физических, психологических и духовных проблем, возникающих при развитии неизлечимого заболевания
Задача подпрограммы 6: создание эффективной службы паллиативной помощи неизлечимым пациентам
Основное мероприятие задачи подпрограммы 6: повышение качества жизни неизлечимых пациентов и их родственников; повышение удовлетворенности пациентов и их родственников качеством медицинской помощи
</t>
  </si>
  <si>
    <t xml:space="preserve">Обеспеченность койками для оказания паллиативной помощи взрослым
</t>
  </si>
  <si>
    <t>Обеспеченность койками для оказания паллиативной помощи детям</t>
  </si>
  <si>
    <t>коек/100 тыс. взрослого населения</t>
  </si>
  <si>
    <t>коек/100 тыс. детского населения</t>
  </si>
  <si>
    <t>Подпрограмма «Кадровое обеспечение системы здравоохранения Калининградской области на 2013 - 2020 годы» (далее – подпрограмма 7)</t>
  </si>
  <si>
    <t>Цель подпрограммы 7: обеспечение притока медицинских и фармацевтических работников в медицинские организации и закрепление их по наиболее востребованным специальностям для достижения уровня укомплектованности, позволяющего реально обеспечить доступную и качественную медицинскую помощь  населению Калининградской области</t>
  </si>
  <si>
    <t xml:space="preserve">Обеспеченность врачами </t>
  </si>
  <si>
    <t xml:space="preserve">Обеспеченность средним медицинским персоналом </t>
  </si>
  <si>
    <t>на 10 тыс. населения</t>
  </si>
  <si>
    <t>Задача 1 подпрограммы 7: обеспечение медицинских организаций квалифицированными специалистами</t>
  </si>
  <si>
    <t>Укомплектованность медицинских организаций врачами</t>
  </si>
  <si>
    <t>Укомплектованность медицинских организаций средним медицинским персоналом</t>
  </si>
  <si>
    <t>Доля медицинских работников (врачей и среднего медицинского персонала), имеющих сертификат по установлению уровня владения иностранным языком, к общей среднесписочной численности врачей и среднего медицинского персонала медицинских организаций Калининградской области</t>
  </si>
  <si>
    <t>Доля медицинских работников (врачей и среднего медицинского персонала), имеющих сертификат по установлению уровня владения иностранным языком, к общей среднесписочной численности врачей и среднего медицинского персонала медицинских организаций Калининградской области, привлеченных к участию в оказании медицинской помощи при проведении Чемпионата мира по футболу в 2018 году</t>
  </si>
  <si>
    <t>Основные мероприятия задачи 1 подпрограммы 7: предоставление меры социальной поддержки лицам, завершившим обучение в образовательных организациях на условиях целевого приема для нужд Калининградской области, в виде единовременной денежной выплаты, предоставление меры социальной поддержки лицам, обучающимся в образовательных организациях на условиях целевого приема для нужд Калининградской области, в виде ежемесячной стипендии, предоставление меры социальной поддержки лицам, принятым на обучение в образовательные организации не на условиях целевого приема по специальностям, определяемым исполнительным органом государственной власти Калининградской области, осуществляющим на территории Калининградской области функции по проведению государственной политики и нормативно-правовому регулированию в сфере здравоохранения и заключившим договор о целевом обучении, в период обучения в виде оплаты обучения по фактически произведенным расходам</t>
  </si>
  <si>
    <t xml:space="preserve">Количество лиц, поступивших на обучение в образовательные организации по программам интернатуры или ординатуры для нужд Калининградской области и заключивших договор о целевом обучении </t>
  </si>
  <si>
    <t xml:space="preserve">Количество подготовленных специалис-тов по программам дополнительного медицинского и фармацевтического образования в государственных  образовательных организациях дополнительного профессионального образования </t>
  </si>
  <si>
    <t>Укомплектованность амбулаторно-поликлинического звена медицинских организаций врачами</t>
  </si>
  <si>
    <t>Укомплектованность стационарных подразделений медицинских организаций врачами</t>
  </si>
  <si>
    <t>Коэффициент совместительства</t>
  </si>
  <si>
    <t>Человек</t>
  </si>
  <si>
    <t xml:space="preserve">Задача 2 подпрограммы 7: повышение профессиональной подготовки медицинских и фармацевтических работников, основные мероприятия задачи 2 подпрограммы 7: профессиональная переподготовка и повышение квалификации врачей и среднего медицинского персонала, организация выездных циклов в г. Калининграде; проведение ежегодных семинаров с врачами и средними медицинскими работниками детских поликлиник по вопросам профилактики стоматологических заболеваний у детей; проведение аттестации медицинских работников Калининградской области; формирование резерва руководящих кадров для замещения вакантных должностей в медицинских организациях Калининградской области
</t>
  </si>
  <si>
    <t>Количество подготовленных специалис-тов по программам дополнительного медицинского и фармацевтического образования в государственных  образовательных организациях среднего профессионального образования</t>
  </si>
  <si>
    <t xml:space="preserve">Задача 3 подпрограммы 7: повышение социальной защищенности медицинских и фармацевтических работников
Основные мероприятия задачи 3 подпрограммы 7: оказание социальной поддержки по оплате жилого помещения и коммунальных услуг лицам, проживающим и работающим в медицинских организациях в сельской местности Калининградской области, предоставление компенсации расходов на оплату найма жилых помещений специалистам с высшим и средним профессиональным образованием, приглашенным для работы в федеральных медицинских центрах, расположенных на территории Калининградской области, предоставление единовременных компенсационных выплат медицинским работникам с высшим медицинским образованием, прибывшим или переехавшим на работу в сельские населенные пункты Калининградской области
</t>
  </si>
  <si>
    <t xml:space="preserve">Доля получателей социальной поддержки по оплате жилого помещения и коммунальных услуг лицам, проживающим и работающим в медицинских организациях в сельской местности Калининградской области, от общего количества врачей и средних медицинских работников Калининградской области </t>
  </si>
  <si>
    <t>Доля получателей компенсации расходов на оплату найма жилых помещений специалистам с высшим и средним профессиональным образованием, приглашенным для работы в федеральных медицинских центрах, расположенных на территории Калининградской области, от общего количества лиц, имеющих право на получение компенсации</t>
  </si>
  <si>
    <t xml:space="preserve">Доля получателей единовременных компенсационных выплат медицинским работникам с высшим медицинским образованием, прибывшим или переехавшим на работу в сельские населенные пункты Калининградской области, от общего числа трудоустроившихся на работу в сельские населенные пункты Калининградской области </t>
  </si>
  <si>
    <t xml:space="preserve">Задача 4 подпрограммы 7: обеспечение взаимодействия государственных учреждений здравоохранения Калининградской области с федеральным государственным автономным образовательным учреждением высшего профессионального образования «Балтийский федеральный университет имени Иммануила Канта»
Основные мероприятия задачи 4 подпрограммы 7: организация и проведение дней открытых дверей для учащихся общеобразовательных школ в федеральном государственном автономном образовательном учреждении высшего профессионального образования «Балтийский федеральный университет имени Иммануила Канта», содействие в осуществлении учебно-методического процесса в сфере высшего и среднего профессионального образования в медицинских организациях
</t>
  </si>
  <si>
    <t xml:space="preserve">Доля обучающихся по целевым направлениям Калининградской области в федеральном государственном автономном образовательном учреждении высшего профессионального образования «Балтийский федеральный университет имени Иммануила Канта» от общего числа лиц, обучающихся по целевым направлениям </t>
  </si>
  <si>
    <t>Доля лиц, прошедших обучение по программам дополнительного медицинского и фармацевтического образования в федеральном государственном автономном образовательном учреждении высшего профессионального образования «Балтийский федеральный университет имени Иммануила Канта», от общего числа обучающихся лиц</t>
  </si>
  <si>
    <t xml:space="preserve">Задача 5 подпрограммы 7: повышение престижа и социальной значимости медицинских и фармацевтических специальностей
Основные мероприятия задачи 5 подпрограммы 7: проведение «ярмарок вакансий» для студентов 5-6 курсов медицинских вузов с участием руководителей медицинских организаций, ежегодное проведение конкурсов «Лучший врач года», «Лучшая медицинская сестра года», ежегодное празднование профессионального праздника Дня медицинского работника, ежегодное участие в международной выставке «Медицина и косметология», проводимой в г. Калининграде, участие в III международном форуме государств-участников СНГ «Здоровье населения – основа процветания стран содружества»
</t>
  </si>
  <si>
    <t>Процент увеличения числа врачей к уровню предыдущего года</t>
  </si>
  <si>
    <t>Подпрограмма «Совершенствование системы лекарственного обеспечения на 2013-2020 годы» (далее – подпрограмма 8)</t>
  </si>
  <si>
    <t>Цель подпрограммы 8: повышение обеспеченности населения Калининградской области качественными, безопасными лекарственными препаратами и медицинскими изделиями</t>
  </si>
  <si>
    <t>Процент обеспеченных рецептов на лекарственные препараты для обеспечения нужд граждан за счет средств областного бюджета</t>
  </si>
  <si>
    <t xml:space="preserve">Задача 1 подпрограммы 8: удовлетворение потребности в лекарственных препаратах, медицинских изделиях, а также в специализированных продуктах лечебного питания льготных категорий граждан областного уровня ответственности
Основное мероприятие задачи 1 подпрограммы 8: удовлетворение потребности в лекарственных препаратах граждан, имеющих право на получение лекарственных препаратов на безвозмездной основе за счет средств областного бюджета
Задача 2 подпрограммы 8: удовлетворение потребности в лекарственных препаратах граждан, страдающих редкими (орфанными) заболеваниями
Основное мероприятие задачи 2 подпрограммы 8: удовлетворение потребности в лекарственных препаратах граждан, страдающих редкими (орфанными) заболеваниями
</t>
  </si>
  <si>
    <t>Процент обеспеченных рецептов на лекарственные препараты для лечения редких (орфанных) заболеваний</t>
  </si>
  <si>
    <t>Подпрограмма «Развитие информатизации в здравоохранении на 2013-2020 годы» (далее – подпрограмма 9)</t>
  </si>
  <si>
    <t xml:space="preserve">Цель подпрограммы 9: обеспечение эффективной информационной поддержки органов и организаций системы здравоохранения, а также граждан в рамках процессов управления медицинской помощью и ее непосредственного оказания
Задача подпрограммы 9: организация персонифицированного учета оказания медицинских услуг, возможности ведения электронной медицинской карты, записи к врачу в электронном виде и ведения единого регистра медицинских  работников
Основное мероприятие задачи 1 подпрограммы 9: внедрение современных информационных систем
</t>
  </si>
  <si>
    <t xml:space="preserve">Количество и доля пациентов, на которых заводятся электронные медицинские карты </t>
  </si>
  <si>
    <t xml:space="preserve">Число и доля медицинских организаций, осуществляющих запись на прием к врачу в электронном виде </t>
  </si>
  <si>
    <t>Единиц %</t>
  </si>
  <si>
    <t xml:space="preserve">Подпрограмма «Совершенствование системы территориального планирования сферы здравоохранения Калининградской области 
на 2013-2020 годы» (далее – подпрограмма 10)
</t>
  </si>
  <si>
    <t xml:space="preserve">Цель подпрограммы 10: стратегическое планирование развития системы здравоохранения Калининградской области
Задачи подпрограммы 10: обеспечение приоритета профилактики в сфере охраны здоровья и развития первичной медико-санитарной помощи; повышение эффективности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эвакуации; развитие и внедрение инновационных методов диагностики, профилактики и лечения, а также основ персонализированной медицины
Основное мероприятие задачи подпрограммы 10: развитие системы здравоохранения 
</t>
  </si>
  <si>
    <t xml:space="preserve">Удовлетворенность населения доступностью медицинской помощи </t>
  </si>
  <si>
    <t>Удовлетворенность населения качеством медицинской помощи</t>
  </si>
  <si>
    <t>1/2,3</t>
  </si>
  <si>
    <t>1/2,4</t>
  </si>
  <si>
    <t>1/2,5</t>
  </si>
  <si>
    <t>1/2,6</t>
  </si>
  <si>
    <t>1/2,7</t>
  </si>
  <si>
    <t>1/2,8</t>
  </si>
  <si>
    <t>1/2,9</t>
  </si>
  <si>
    <t>1/3,0</t>
  </si>
  <si>
    <t>+3,5</t>
  </si>
  <si>
    <t>+1</t>
  </si>
  <si>
    <t>+2</t>
  </si>
  <si>
    <t>+3</t>
  </si>
  <si>
    <t>+4</t>
  </si>
  <si>
    <t>+5</t>
  </si>
  <si>
    <t>191780,0                       20,0</t>
  </si>
  <si>
    <t>525132,0               55,2</t>
  </si>
  <si>
    <t>690408,0     72,0</t>
  </si>
  <si>
    <t>Человек           %</t>
  </si>
  <si>
    <t>910955,0                  95,0</t>
  </si>
  <si>
    <t>938722,0                98,8</t>
  </si>
  <si>
    <t>941000,0                    99,0</t>
  </si>
  <si>
    <t>941000,0          99,0</t>
  </si>
  <si>
    <t xml:space="preserve">Отчет о выполнении сводных показателей государственных заданий на оказание государственных услуг (выполнение работ) государственными учреждениями Калининградской области по государственной программе Калининградской области "Развитие здравоохранения"
</t>
  </si>
  <si>
    <t>Услуги здравпункта Правительства Калининградской области</t>
  </si>
  <si>
    <t>число посещений</t>
  </si>
  <si>
    <t>посещение</t>
  </si>
  <si>
    <t>Оказание высокотехнологичной медицинской помощи</t>
  </si>
  <si>
    <t>пролеченный больной</t>
  </si>
  <si>
    <t>человек</t>
  </si>
  <si>
    <t>Оказание услуг по обеспечению детей первого-вторго годов жизни специальными молочными продуктами детского питания</t>
  </si>
  <si>
    <t>кол-во выданных в год молочных продуктов детского питания</t>
  </si>
  <si>
    <t>килограмм</t>
  </si>
  <si>
    <t>Оказание услуг по организации обеспечения льготных категорий граждан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</si>
  <si>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число отпущенных рецептов</t>
  </si>
  <si>
    <t>единиц</t>
  </si>
  <si>
    <t>Заготовка, переработка, хранение и обеспечение безопасности донорской крови и ее компонентов</t>
  </si>
  <si>
    <t>объем литров заготовленной крови</t>
  </si>
  <si>
    <t>литры</t>
  </si>
  <si>
    <t>Проведение судебно-медицинск экспертиз</t>
  </si>
  <si>
    <t>число экспертиз, исследований</t>
  </si>
  <si>
    <t>экспертизы, исследования</t>
  </si>
  <si>
    <t>Оказание экстренной медицинской помощи при катастрофах и чрезвычайных ситуациях</t>
  </si>
  <si>
    <t>обеспечение круглосуточных дежурств</t>
  </si>
  <si>
    <t>дни</t>
  </si>
  <si>
    <t>Сбор, обработка и анализ статистической информации</t>
  </si>
  <si>
    <t>число статистических отчетов и мониторингов</t>
  </si>
  <si>
    <t>Выполнение работ по обеспечению медицинской эвакуации авиатранспортом</t>
  </si>
  <si>
    <t>количество случаев</t>
  </si>
  <si>
    <t>случаи</t>
  </si>
  <si>
    <t>0110000</t>
  </si>
  <si>
    <t xml:space="preserve">0110000, 0104359, 0110358 </t>
  </si>
  <si>
    <t>0130375</t>
  </si>
  <si>
    <t>0130000</t>
  </si>
  <si>
    <t>Государственная программа Калининградской области «Развитие здравоохранения»</t>
  </si>
  <si>
    <t>Итоговое значение по подпрограмме 5</t>
  </si>
  <si>
    <t>Обеспеченность койками для оказания паллиативной помощи взрослым</t>
  </si>
  <si>
    <t>Итоговое значение по подпрограмме 6</t>
  </si>
  <si>
    <t>Итоговое значение по подпрограмме 7</t>
  </si>
  <si>
    <t>Итоговое значение по подпрограмме 8</t>
  </si>
  <si>
    <t>Подпрограмма «Совершенствование системы территориального планирования сферы здравоохранения Калининградской области 
на 2013-2020 годы» (далее – подпрограмма 10)</t>
  </si>
  <si>
    <t>Итоговое значение по подпрограмме 9</t>
  </si>
  <si>
    <t>1/2,2</t>
  </si>
  <si>
    <t>нет данных конец апреля</t>
  </si>
  <si>
    <t>+2,6</t>
  </si>
  <si>
    <t>+4,8</t>
  </si>
  <si>
    <t>191780,0   20,0</t>
  </si>
  <si>
    <t xml:space="preserve">527051,0  54,7  </t>
  </si>
  <si>
    <t>Сведения о достижении значений показателей (индикаторов), степени выполнения основных мероприятий государственной программы "Развитие здравоохранения"</t>
  </si>
  <si>
    <t>Случаев на 1000 населения</t>
  </si>
  <si>
    <t>Случаев на 100 тыс. родившихся</t>
  </si>
  <si>
    <t>Случаев на 1000 родившихся</t>
  </si>
  <si>
    <t>Случаев на 100 тыс. населения</t>
  </si>
  <si>
    <t>Литров на душу населения в год</t>
  </si>
  <si>
    <t>Человек на 100 тыс. населения</t>
  </si>
  <si>
    <t>Человек на 1000 человек населения</t>
  </si>
  <si>
    <t>Шт.</t>
  </si>
  <si>
    <t>Случаев на 1000 родившихся живыми</t>
  </si>
  <si>
    <t>На 10 тыс. населения</t>
  </si>
  <si>
    <t>Число детей, которым впервые установ-лена инвалид-ность (на 10 тыс. детей соответ-ству-ющего возраста)</t>
  </si>
  <si>
    <t>Процент новорож-денных, охвачен-ных неонаталь-ным скринин-гом, от общего числа родивших-ся детей</t>
  </si>
  <si>
    <t xml:space="preserve">Процент новорож-денных, обследо-ванных на аудиоло-гический скрининг, от общего числа новорож-денных </t>
  </si>
  <si>
    <t xml:space="preserve">0,3         0,9    </t>
  </si>
  <si>
    <t xml:space="preserve">Увеличение данного показателя связано с приростом фонда оплаты труда в соответствии с региональной «дорожной картой» за 2014 год за счет реорганизации неэффективных медицинских организаций государственной системы здравоохранения, оптимизации численности персонала, , в том числе административно-управленческого персонала, средств от сокращения и оптимизации расходов на содержание учреждений </t>
  </si>
  <si>
    <t xml:space="preserve">в реализации территориальной программы государственных гарантий бесплатного оказания гражданам  медицинской помощи на 2015 год и на плановый
период 2016 и 2017 годов участвуют 38 организаций, на 2 организации больше по сравнению с 2014 годом
</t>
  </si>
  <si>
    <t>Показатель обеспеченноси находится в прямопропорциональной зависимости от количества врачебного персонала</t>
  </si>
  <si>
    <t>Показатель обеспеченноси находится в прямопропорциональной зависимости от количества персонала со средним медицинским образованием</t>
  </si>
  <si>
    <t>Показатель укомплектованности находится в прямо пропорциональной зависимости от количества врачебного персонала</t>
  </si>
  <si>
    <t>Показатель укомплектованности находится в прямопропорциональной зависимости от количества персонала со средним медицинским образованием</t>
  </si>
  <si>
    <t>Количество лиц, заключивших договор о целевом обучении по программам интернатуры или ординатуры для нужд Калининградской области, зависит от волеизъявления физических лиц, которые изъявляют желание заключить указанный договор и принять на себя обязательства по нему.</t>
  </si>
  <si>
    <t>Количество подготовленных специалистов по программам дополнительного медицинского и фармацевтического образования зависит от количества лиц, у которых истекают сроки действия документов, предоставляющих право заниматься медиуцинской деятельности и от количества лиц, дополнительно изъявивших желание пройти обучение</t>
  </si>
  <si>
    <t>Показатель укомплектованности амбулаторно-поликлинического звена медицинских организаций врачами находится в прямо пропорциональной зависимости от количества врачебного персонала</t>
  </si>
  <si>
    <t>Показатель укомплектованности стационарных подразделений медицинских организаций врачами находится в прямо пропорциональной зависимости от количества врачебного персонала</t>
  </si>
  <si>
    <t>Показатель находится в прямопропроциональной зависимости от количества врачебного персонала, и, как следствие, от необходимости работать по совместительству</t>
  </si>
  <si>
    <t>Количество подготовленных специалистов по программам дополнительного медицинского и фармацевтического образования в государственных  образовательных организациях среднего профессионального образования зависит от размера денежных средств, пердусмотренных программой на данное мероприятие, и потребности в повышении квалификации указанных специалистов</t>
  </si>
  <si>
    <t>Доля обучающихся по целевым направлениям Калининградской области в федеральном государственном автономном образовательном учреждении высшего профессионального образования «Балтийский федеральный университет имени Иммануила Канта» зависит от волеизъявления лиц, желающих обучаться в том или ином образовательном учреждении.</t>
  </si>
  <si>
    <t>Обучение по программам дополнительного медицинского и фармацевтического образования в федеральном государственном автономном образовательном учреждении высшего профессионального образования «Балтийский федеральный университет имени Иммануила Канта» не осуществлялось</t>
  </si>
  <si>
    <t>Показатель, характеризует уровень проникновения информационных технологий в здравоохранение и определяется на основании данных о количестве уникальных электронных медицинских карт пациентов. Имеемые отклонения в сторону увеличения связаны с процессами масштабирования регионального сегмента единой государственной информационной системы в сфере здравоохранения (за 2014 год медицинскими организациями самоятоятельно было подключено 38 новых объектов - в основном амбулаторий и кабинетов врачей общей практики). Это повлияло на увеличения числа врачей и среднего медицинского персонала, работающего в региональном сегменте и к возможности охвата электронной медицинской документацией большего количества пациентов. В дальнейшем ожидается значительное снижение темпов охвата населения и с 2016 года необходимо будет корректировать планируемые показатели в сторону уменьшения.</t>
  </si>
  <si>
    <t xml:space="preserve">Показатель характеризует степень доступности электронных медицинских услуг для населения. В связи с нехваткой финансовых средств по программе модернизации здравоохранения не все структурные подразделения медицинских организаций удалось подключить к региональному сегменту и соответственно обеспечить предоставления государственных услуг населению, в том числе по электронной записи на прием к врачу. За счет дополнительного финансирования планируется эту работу завершить в 2015 году (подключить к региональному сегменту структурные подразделения ГБУЗ Калининградской области "Советская ЦГБ" и ГБУЗ Калининградской области "Неманская ЦРБ")  </t>
  </si>
  <si>
    <t>Единица измерения показателя</t>
  </si>
  <si>
    <t>Плановое значение на год</t>
  </si>
  <si>
    <t>Значение на отчетную дату</t>
  </si>
  <si>
    <t>плановое на год</t>
  </si>
  <si>
    <t>кассовое исполнение на отчетную дату</t>
  </si>
  <si>
    <t>Наименование направления, мероприятия, показатели</t>
  </si>
  <si>
    <t>Финансирование, в том числе: из областного бюджета, из территориальных внебюджетных фондов</t>
  </si>
  <si>
    <t>Показателли эффективности</t>
  </si>
  <si>
    <t>1.1.</t>
  </si>
  <si>
    <t>Снижение уровня потребления алкогольной продукции на душу населения</t>
  </si>
  <si>
    <t>1.2.</t>
  </si>
  <si>
    <t>Доля курящих среди населения</t>
  </si>
  <si>
    <t>1.3.</t>
  </si>
  <si>
    <t>Доля больных синдромом зависимости от наркотиков, состоящих под наблюдением на конец отчетного периода, находящихся в ремиссии от 6 месяцев и более</t>
  </si>
  <si>
    <t>1.4.</t>
  </si>
  <si>
    <t>Доля граждан, мотивированных на ведение здорового образа жизни, из числа охваченных коммуникационной компанией</t>
  </si>
  <si>
    <t>1.5.</t>
  </si>
  <si>
    <t>Доля осмотренных работающих граждан</t>
  </si>
  <si>
    <t>1.6.</t>
  </si>
  <si>
    <t>Общая смертность</t>
  </si>
  <si>
    <t>случаев на 1000 человек населения</t>
  </si>
  <si>
    <t>1.7.</t>
  </si>
  <si>
    <t>случаев на 100 тыс. человек населения</t>
  </si>
  <si>
    <t>1.8.</t>
  </si>
  <si>
    <t>Доля посещений к врачам, сделанным с профилактической целью (включая посещения по дополнительной диспансеризации, диспансерному наблюдению, а также центров здоровья)</t>
  </si>
  <si>
    <t>1.9.</t>
  </si>
  <si>
    <t>1.10.</t>
  </si>
  <si>
    <t>1.11.</t>
  </si>
  <si>
    <t>Абациллирование больных туберкулезом, состоявших на учете на конец года</t>
  </si>
  <si>
    <t>1.12.</t>
  </si>
  <si>
    <t>Клининческое излечение впервые выявленных больных туберкулезом</t>
  </si>
  <si>
    <t>1.13.</t>
  </si>
  <si>
    <t>Проведение антиретровирусной терапии больных туберкулезом, сочетанного с ВИЧ-инфекцией</t>
  </si>
  <si>
    <t>1.14.</t>
  </si>
  <si>
    <t>Заболеваемость острым гепатитом В</t>
  </si>
  <si>
    <t>1.15.</t>
  </si>
  <si>
    <t>Заболеваемость краснухой</t>
  </si>
  <si>
    <t>1.16.</t>
  </si>
  <si>
    <t>Доля заболевших гриппом в общей структуре заболевших ОРВИ и гриппом</t>
  </si>
  <si>
    <t>1.17.</t>
  </si>
  <si>
    <t>Заболеваемость корью</t>
  </si>
  <si>
    <t>случаев на 1 млн. человек населения</t>
  </si>
  <si>
    <t>1.18.</t>
  </si>
  <si>
    <t>Доля охвата полным курсом профилактики ВИЧ беременных женщин</t>
  </si>
  <si>
    <t>1.19.</t>
  </si>
  <si>
    <t>Снижение смертности от болезней системы кровообращения в субъектах РФ</t>
  </si>
  <si>
    <t>1.20.</t>
  </si>
  <si>
    <t>1.21.</t>
  </si>
  <si>
    <t>Смертность от цереброваскулярных болезней</t>
  </si>
  <si>
    <t>1.22.</t>
  </si>
  <si>
    <t>Смертность от транспортных травм всех видов</t>
  </si>
  <si>
    <t>1.23.</t>
  </si>
  <si>
    <t>Снижение смертности от дорожно-транспортных происшествий в субъектах Российской Федерации, участвующих в реализации мероприятий</t>
  </si>
  <si>
    <t>1.24.</t>
  </si>
  <si>
    <t>Смертность от новообразований (в том числе от злокачественных)</t>
  </si>
  <si>
    <t>1.25.</t>
  </si>
  <si>
    <t>Процент снижения смертности от новообразований ( в том числе злокачественных) в субъектах Российской Федерации, участвующих в реализации мероприятий</t>
  </si>
  <si>
    <t>1.26.</t>
  </si>
  <si>
    <t>Доля граждан, получивших высокотехнологичную медицинскую помощь, в общем числе граждан, признанных комиссиями субъектов Российской Федерации нуждающимся в оказании высокотехнологичной медицинской помощи</t>
  </si>
  <si>
    <t>1.27.</t>
  </si>
  <si>
    <t>Число доноров крови и ее компонентов</t>
  </si>
  <si>
    <t>на 1000 человек населения</t>
  </si>
  <si>
    <t>1.28.</t>
  </si>
  <si>
    <t>Доля донорской крови, проверенной на ВИЧ с обеспечением качества</t>
  </si>
  <si>
    <t>1.29.</t>
  </si>
  <si>
    <t>1,.30.</t>
  </si>
  <si>
    <t>случаев на 1000 родившихся живыми</t>
  </si>
  <si>
    <t>1.31.</t>
  </si>
  <si>
    <t>Охват новорожденных обследованием на наследственные заболевания (доля обследованных новорожденных от числа родившихся)</t>
  </si>
  <si>
    <t>1.32.</t>
  </si>
  <si>
    <t>Охват детей, обследованных по аудиологическому скринингу (доля детей обследованных от числа нуждающихся)</t>
  </si>
  <si>
    <t>1.33.</t>
  </si>
  <si>
    <t>Охват диспансеризацией пребывающих в стационарных учреждениях детей-сирот и детей, находящихся в трудной жизненной ситуации от числа подлежащих</t>
  </si>
  <si>
    <t>1.34.</t>
  </si>
  <si>
    <t>Охват углубленной диспансеризацией 14-летних подростков от числа подлежащих</t>
  </si>
  <si>
    <t>1.35.</t>
  </si>
  <si>
    <t>Снижение числа абортов к предыдущему году</t>
  </si>
  <si>
    <t>Направление "Формирование здорового образа жизни"</t>
  </si>
  <si>
    <t>2.</t>
  </si>
  <si>
    <t>2.1.</t>
  </si>
  <si>
    <t>Мероприятия, направленные на формирование здорового образа жизни у граждан, включая сокращение потребления алкоголя и табака</t>
  </si>
  <si>
    <t>2.1.1.</t>
  </si>
  <si>
    <t>Совершенствование медицинской помощи наркологическим больным, включая профилактику, диагностику и медицинскую рабилитацию наркологических больных</t>
  </si>
  <si>
    <t>2.1.2.</t>
  </si>
  <si>
    <t>Проведение коммуникационной кампании</t>
  </si>
  <si>
    <t>3.</t>
  </si>
  <si>
    <t>Направление "Развитие первичной медико-санитарной помощи и совершенствование профилактики заболеваний"</t>
  </si>
  <si>
    <t>3.1.</t>
  </si>
  <si>
    <t>Денежные выплаты медицинскому персоналу первичного звена здравоохранения</t>
  </si>
  <si>
    <t>чел</t>
  </si>
  <si>
    <t>3.1.1.</t>
  </si>
  <si>
    <t xml:space="preserve">Осуществление денежных выплат участковым врачам-терапевтам, участковым врачам-педиатрам, врачам общей (семейной) практики, а также медицинскими сестрами, работающим с названными врачами </t>
  </si>
  <si>
    <t>Число участковых врачей-терапевтов</t>
  </si>
  <si>
    <t>3.1.1.1.</t>
  </si>
  <si>
    <t>3.1.1.2.</t>
  </si>
  <si>
    <t>Число медицинских сестер, работающих с названными врачами</t>
  </si>
  <si>
    <t>3.1.2.</t>
  </si>
  <si>
    <t>Осуществление денежных выплат медицинскому персоналу фельдшерско-акушерских пунктов, а также врачам, фельдшерам и медицинским сестрам скорой медицинской помощи</t>
  </si>
  <si>
    <t>3.1.2.1.</t>
  </si>
  <si>
    <t>Число работников фельдшерско-акушерских пунктов</t>
  </si>
  <si>
    <t>3.1.2.2.</t>
  </si>
  <si>
    <t>Число работников скорой медицинской помощи</t>
  </si>
  <si>
    <t>3.2.</t>
  </si>
  <si>
    <t>Дополнительная диспансеризация работающих граждан</t>
  </si>
  <si>
    <t>3.2.1.</t>
  </si>
  <si>
    <t>Число обследованных работающих граждан</t>
  </si>
  <si>
    <t>3.3.</t>
  </si>
  <si>
    <t>Профилактика инфекционных заболеваний, иммунизация населения (совершенствование Национального календаря профилактических прививок обеспечение населения групп риска необходимыми иммунобиологическими препаратами)</t>
  </si>
  <si>
    <t>3.3.1.</t>
  </si>
  <si>
    <t>Мероприятия, направленные на иммунизацию населения:</t>
  </si>
  <si>
    <t>3.3.1.1.</t>
  </si>
  <si>
    <t>против полиомиелита, в том числе:</t>
  </si>
  <si>
    <t>3.3.1.1.1.</t>
  </si>
  <si>
    <t>инактивированной полиомиелитной вакциной               -детей до 1 года</t>
  </si>
  <si>
    <t>3.3.1.2.</t>
  </si>
  <si>
    <t>против гемофильной инфекции - детей в возрасте до 1 года из групп риска</t>
  </si>
  <si>
    <t>3.3.1.3.</t>
  </si>
  <si>
    <t>против гепатита В - детей, подростков, взрослых, не привитых ранее</t>
  </si>
  <si>
    <t>3.3.1.4.</t>
  </si>
  <si>
    <t>противкраснухи - детей до 14 лет, лиц до 25 лет, не привитых ранее.</t>
  </si>
  <si>
    <t>3.3.1.5.</t>
  </si>
  <si>
    <t>против гриппа - детей дошкольного возраста, учащихся, взрослых старше 60 лет, медицинских работников образовательных учреждений</t>
  </si>
  <si>
    <t>3.3.1.6.</t>
  </si>
  <si>
    <t>против дифтерии, коклюша, столюняка - детей до 1 года, в возрасте 18 месяцев, 6 лет и 14 лет, взрослых в возрасте 25, 35,45,55 лет и старше</t>
  </si>
  <si>
    <t>3.3.1.7.</t>
  </si>
  <si>
    <t>против кори и эпидемического паротита - детей до 1 года и 6 лет</t>
  </si>
  <si>
    <t>3.3.1.8.</t>
  </si>
  <si>
    <t>против кори - взрослых до 35 лет</t>
  </si>
  <si>
    <t>3.3.1.9.</t>
  </si>
  <si>
    <t>иммунизация населения против туберкулеза</t>
  </si>
  <si>
    <t>3.4.</t>
  </si>
  <si>
    <t>Обследование населения с целью выявления инфицированных вирусами иммунодефицита человека и гепатитов В и С, включая их лечение и профилактику</t>
  </si>
  <si>
    <t xml:space="preserve">3.4.2. </t>
  </si>
  <si>
    <t>Обследование населения с целью выявления инфицированных вирусами иммунодефицита человека и гепатитов В И С, а также лечение больных ВИЧ-инфекцией, гепатитами В и С</t>
  </si>
  <si>
    <t>3.4.2.1.</t>
  </si>
  <si>
    <t>Обследование населения с целью выявления инфицированных вирусами иммунодефицита человека и геппатитов В и С</t>
  </si>
  <si>
    <t>тыс чел</t>
  </si>
  <si>
    <t>3.4.2.1.1.</t>
  </si>
  <si>
    <t>Лечение ВИЧ-инфицированных</t>
  </si>
  <si>
    <t>3.4.2.1.2.</t>
  </si>
  <si>
    <t>Лечение ВИЧ-инфицированных, инфицированных вирусами гепатитов В и С</t>
  </si>
  <si>
    <t>чел.</t>
  </si>
  <si>
    <t>3.4.2.2.</t>
  </si>
  <si>
    <t>Проведение мероприятий по профилактики ВИЧ-инфекции и гепатитов В и С</t>
  </si>
  <si>
    <t>3.5.</t>
  </si>
  <si>
    <t>Обследование населения с целью выявления больных туберкулезом, лечение больных туберкулезом, профилактические мероприятия</t>
  </si>
  <si>
    <t>4.</t>
  </si>
  <si>
    <t>Направление "Повышение доступности и качества специализированной, в том числе высокотехнологичной медицинской помощи"</t>
  </si>
  <si>
    <t>4.1.</t>
  </si>
  <si>
    <t>Реализация мероприятий, направленных на совершенствование медицинской помощи больным с сосудистыми заболеваниями</t>
  </si>
  <si>
    <t>4.1.1.</t>
  </si>
  <si>
    <t>Число медицинских организаций, участвующих в данных мероприятиях</t>
  </si>
  <si>
    <t>4.2.</t>
  </si>
  <si>
    <t>Совершенствование организации медицинской помощи пострадавшим при дорожно-транспортных происшествиях</t>
  </si>
  <si>
    <t>4.2.1.</t>
  </si>
  <si>
    <t>Число медицинских учреждений, участвующих в данных мероприятиях</t>
  </si>
  <si>
    <t>Совершенствование медицинской помощи больным с онкологическими заболеваниями</t>
  </si>
  <si>
    <t>4.3.</t>
  </si>
  <si>
    <t>4.3.1.</t>
  </si>
  <si>
    <t>4.4.</t>
  </si>
  <si>
    <t>Повышение доступности и качества оказываемой населению Российской Федерации высокотехнологичной медицинской помощи</t>
  </si>
  <si>
    <t>4.4.1.</t>
  </si>
  <si>
    <t>Строительство и ввод в эксплуатацию новых федеральных центров высоких медицинских технологий</t>
  </si>
  <si>
    <t>4.4.1.1.</t>
  </si>
  <si>
    <t>Число вводимых центров</t>
  </si>
  <si>
    <t>4.4.2.</t>
  </si>
  <si>
    <t>Число граждан, которым оказана высокотехнологичная медицинская помощь</t>
  </si>
  <si>
    <t>4.4.2.1.</t>
  </si>
  <si>
    <t>в федеральных учреждениях здравоохранения</t>
  </si>
  <si>
    <t>4.4.2.1.1.</t>
  </si>
  <si>
    <t>направлено в федеральные учреждения здравоохранения</t>
  </si>
  <si>
    <t>4.4.2.1.2.</t>
  </si>
  <si>
    <t>получил медицинскую помощь</t>
  </si>
  <si>
    <t>4.4.2.2.</t>
  </si>
  <si>
    <t>в учреждениях здравоохранения субъектов Российской Федерации на условиях софинансирования</t>
  </si>
  <si>
    <t>4.4.2.2.1.</t>
  </si>
  <si>
    <t>направлено в учреждения здравоохранения</t>
  </si>
  <si>
    <t>4.4.2.2.2.</t>
  </si>
  <si>
    <t>получили медицинскую помощь</t>
  </si>
  <si>
    <t>5.</t>
  </si>
  <si>
    <t>Направление "Совершенствование медицинской помощи матерям и детям"</t>
  </si>
  <si>
    <t>5.1.</t>
  </si>
  <si>
    <t>Развитие программы "Родовой сертификат"</t>
  </si>
  <si>
    <t>5.1.1.</t>
  </si>
  <si>
    <t>Число женщин, включенных в программу "Родовой сертификат"</t>
  </si>
  <si>
    <t>5.1.2.</t>
  </si>
  <si>
    <t>Оплата медицинской помощи женщинам в период беременности (талон 1)</t>
  </si>
  <si>
    <t>5.1.3.</t>
  </si>
  <si>
    <t>Оплата медицинской помощи женщинам в период беременности (талон 2)</t>
  </si>
  <si>
    <t>5.1.4.</t>
  </si>
  <si>
    <t>Оплата медицинской помощи женщинам в период беременности (талон 3)</t>
  </si>
  <si>
    <t>5.1.4.1.</t>
  </si>
  <si>
    <t>талон 3-1</t>
  </si>
  <si>
    <t>5.1.4.2.</t>
  </si>
  <si>
    <t>талон 3-2</t>
  </si>
  <si>
    <t>5.2.</t>
  </si>
  <si>
    <t>Развитие сети перинатальных центров</t>
  </si>
  <si>
    <t>5.2.1.</t>
  </si>
  <si>
    <t>Число перинатальных центров</t>
  </si>
  <si>
    <t>5.3.</t>
  </si>
  <si>
    <t>Пренатальная и неонатальная диагностика</t>
  </si>
  <si>
    <t>5.3.1.</t>
  </si>
  <si>
    <t>Пренатальная диагностика</t>
  </si>
  <si>
    <t>5.3.1.1.</t>
  </si>
  <si>
    <t xml:space="preserve">Число обследованных беременных </t>
  </si>
  <si>
    <t>5.3.2.</t>
  </si>
  <si>
    <t>Неонатальный скрининг на галактоземию, муковисцидоз и андреногенитальный синдром, фенилкетонурию, врожденный гипотиреоз</t>
  </si>
  <si>
    <t>5.3.2.1.</t>
  </si>
  <si>
    <t>Число обследованных новорожденных на наследствованные заболевания</t>
  </si>
  <si>
    <t>5.3.2.1.1.</t>
  </si>
  <si>
    <t>Число детей, обследованных на галактоземию</t>
  </si>
  <si>
    <t>5.3.2.1.1.1.</t>
  </si>
  <si>
    <t>число выявленных случаев галактоземии</t>
  </si>
  <si>
    <t>5.3.2.1.2.</t>
  </si>
  <si>
    <t>Число детей, обследованных на муковисцидоз</t>
  </si>
  <si>
    <t>5.3.2.1.2.1.</t>
  </si>
  <si>
    <t>число выявленных случаев муковисцидоза</t>
  </si>
  <si>
    <t>5.3.2.1.3.</t>
  </si>
  <si>
    <t>Число детей, обследованных на андреногенитальный синдром</t>
  </si>
  <si>
    <t>5.3.2.1.3.1.</t>
  </si>
  <si>
    <t>число выявленных случаев андреногенитального синдрома</t>
  </si>
  <si>
    <t>5.3.2.1.4.</t>
  </si>
  <si>
    <t>Число детей, обследованных на фенилкетонурию</t>
  </si>
  <si>
    <t>5.3.2.1.4.1.</t>
  </si>
  <si>
    <t>число выявленных случаев фенилкетонурии</t>
  </si>
  <si>
    <t>Число детей, обследованных на врожденный гипотиреоз</t>
  </si>
  <si>
    <t>5.3.2.1.5.</t>
  </si>
  <si>
    <t>5.3.2.1.5.1.</t>
  </si>
  <si>
    <t>число выявленных случаев врожденного гипотиреоза</t>
  </si>
  <si>
    <t>5.3.2.2.</t>
  </si>
  <si>
    <t>Число детей, обследованных по аудиологическому скринингу</t>
  </si>
  <si>
    <t>5.3.2.2.1.</t>
  </si>
  <si>
    <t>Выявлено детей с нарушением слуха</t>
  </si>
  <si>
    <t>5.4.</t>
  </si>
  <si>
    <t>Проведение диспансеризации пребывающих в стационарных учреждениях детей-сирот и детей, находящихся в трудной жизненной ситуации</t>
  </si>
  <si>
    <t>5.4.1.</t>
  </si>
  <si>
    <t>число обследованных детей</t>
  </si>
  <si>
    <t>5.5.</t>
  </si>
  <si>
    <t>Диспансеризация 14-летних подростков</t>
  </si>
  <si>
    <t>5.5.1.</t>
  </si>
  <si>
    <t>число 14-летних подростков, подлежащих диспансеризации всего:</t>
  </si>
  <si>
    <t>5.5.1.1.</t>
  </si>
  <si>
    <t>число 14-летних подростков, подлежащих диспансеризации</t>
  </si>
  <si>
    <t>5.5.1.2.</t>
  </si>
  <si>
    <t>число 14-летних подростков девочек, подлежащих диспансеризации</t>
  </si>
  <si>
    <t>5.5.2.</t>
  </si>
  <si>
    <t>число 14-летних подростков, прошедших диспансеризацию всего:</t>
  </si>
  <si>
    <t>число 14-летних подростков мальчиков, прошедших диспансеризацию, из них включены в группы здоровья:</t>
  </si>
  <si>
    <t>5.5.2.1.1</t>
  </si>
  <si>
    <t>1 группа здоровья</t>
  </si>
  <si>
    <t>5.5.2.1.2</t>
  </si>
  <si>
    <t>2 группа здоровья</t>
  </si>
  <si>
    <t>5.5.2.1.3</t>
  </si>
  <si>
    <t>3 группа здоровья</t>
  </si>
  <si>
    <t>5.5.2.1.4</t>
  </si>
  <si>
    <t>4 группа здоровья</t>
  </si>
  <si>
    <t>5.5.2.1.5</t>
  </si>
  <si>
    <t>5 группа здоровья</t>
  </si>
  <si>
    <t>5.5.2.2</t>
  </si>
  <si>
    <t>число 14-летних подростков девочек, прошедших диспансеризацию, из них включены в группы здоровья:</t>
  </si>
  <si>
    <t>5.5.2.2.1</t>
  </si>
  <si>
    <t>5.5.2.2.2</t>
  </si>
  <si>
    <t>5.5.2.2.3</t>
  </si>
  <si>
    <t>5.5.2.2.4</t>
  </si>
  <si>
    <t>5.5.2.2.5</t>
  </si>
  <si>
    <t>5.5.3</t>
  </si>
  <si>
    <t>число 14-летних подростков, у которых выявлены заболевания в ходе диспансеризации</t>
  </si>
  <si>
    <t>5.5.3.1</t>
  </si>
  <si>
    <t>число 14-летних подростков мальчиков, у которых выявлены заболевания в ходе диспансеризации</t>
  </si>
  <si>
    <t>5.5.3.2</t>
  </si>
  <si>
    <t>число 14-летних подростков девочек, у которых выявлены заболевания в ходе диспансеризации</t>
  </si>
  <si>
    <t>5.5.4</t>
  </si>
  <si>
    <t>число 14-летних подростков, получивших по результатам диспансеризации лечение</t>
  </si>
  <si>
    <t>5.5.4.1</t>
  </si>
  <si>
    <t>число 14-летних подростков мальчиков, получивших по результатам диспансеризации лечение</t>
  </si>
  <si>
    <t>5.5.4.2</t>
  </si>
  <si>
    <t>число 14-летних подростков девочек, получивших по результатам диспансеризации лечение</t>
  </si>
  <si>
    <t>5.6</t>
  </si>
  <si>
    <t>реализация комплекса мер по выхаживанию новорожденных с низкой и экстремально низкой массой тела</t>
  </si>
  <si>
    <t>5.6.1</t>
  </si>
  <si>
    <t>число участвующих учреждений субъектов Российской Федерации</t>
  </si>
  <si>
    <t>5.7</t>
  </si>
  <si>
    <t>реализация мероприятий по профилактике и снижению числа абортов, создание центров медико-социальной поддержки беременных женщин, оказавшихся в трудной жизненной ситуации</t>
  </si>
  <si>
    <t>5.8</t>
  </si>
  <si>
    <t>развитие неонатальной хирургии</t>
  </si>
  <si>
    <t>5.8.1</t>
  </si>
  <si>
    <t>число участвующих учреждений субъектов</t>
  </si>
  <si>
    <t>5.5.2.1.</t>
  </si>
  <si>
    <t>Минитерством здравоохранения Калининградской области  организована работа по обучению медицинских работников владению иностранными языками, в настоящее время определяется потребность и количество лиц, которым необходимо данное обучение.</t>
  </si>
  <si>
    <t>Предоставление компенсационной выплаты носит заявительный характер, осуществляется в рамках утвержденных МЗ РФ цифр, финансирование мероприятия осуществляется из федерального и областного бюджетов</t>
  </si>
  <si>
    <t>Минитерством здравоохранения Калининградскойобласти принимаются активные меры по восполнению потребности в медицинских работниках в рамках реализации мероприятий, предусмотренных программой. Количество врачебного и среднего медицинского персонала возросло.</t>
  </si>
  <si>
    <t>% отклонения от плана +5%, наблюдается рост смертности от новообразований и внешних причин. Смертность от новообразований в возрастной группе старше трудоспособного возраста.</t>
  </si>
  <si>
    <t>Один случай материнской смертности у женщины с отягощенным акушерским анамнезом.</t>
  </si>
  <si>
    <t>% отклонения от плана +29%.Увеличение показателя младенческой смертности, возможно, связано с переходом на критерии живорождения. Практически в 50% случаев причиной смерти являются поражения плода и новорожденного, обусловленные состоянием матери, осложнениями беременности, родов и родоразрешения; расстройствами, связанными с продолжительностью беременности и ростом плода; родовые травмы; дыхательные  и сердечно-сосудистые нарушения, характерные для перинатального периода, а в  30%, -  аномалии (пороки развития), деформации и хромосомные нарушения. Т.е., в 80 % случаем причиной смерти являются патологические состояния, скорее всего, несовместимые с жизнью.  Чаще всего смерть наступает  в раннем неонатальном периоде (практически в ½ случаев)</t>
  </si>
  <si>
    <t>Снижение показателя. % отклонения -13,9% от плана. Сязано с работой сосудистых центров (по уровням): правильная маршрутизация больных, оказание медицинской помощи,согласно стардат, повыщение доступности медицинской помощи.</t>
  </si>
  <si>
    <t>%  отклонения -7,7% от плана. Связано с работой травматологических центров (по уровням): правильная маршрутизация больных, оказание медицинской помощи,согласно стардат, повыщение доступности медицинской помощи.</t>
  </si>
  <si>
    <t>% отклонения +8,1 от плана. Смертность от новообразований в возрастной группе старше трудоспособного возраста. Увеличение удельного веса IV стадии ЗНО в структуре первичной заболеваемости ЗНО. Снижение доступности медицинской помощ (не укомплектованность первичного звена, отсутствие специализированного центра).</t>
  </si>
  <si>
    <t>% отклонения -11,7% от плана. Наблюдается снижение показателя и у взрослых, и у детей.</t>
  </si>
  <si>
    <t xml:space="preserve">% отклонения -16,1% от плана. Наблюдается снижение показателя. </t>
  </si>
  <si>
    <t>% отклонения -78,6% от плана. Обусловлена правильно организованной профилактической работой первичного звена. Действие ФЗ Российской Федерации от 23 февраля 2013 г. №15-ФЗ "Об охране здоровья граждан от воздействия окружающего табачного дыма и последствий потребления табака"</t>
  </si>
  <si>
    <t>% отклонения -0,4% от плана. Увеличение показателя в сравнении с 2013 г., за счет правильной кадровой политики Правительства и Министерства здравоохранения области.</t>
  </si>
  <si>
    <t>% отклонения -8,3. Связано с тем, что сохраняется дефицит среднего медицинского персонала.</t>
  </si>
  <si>
    <t>% отклонения -2,6% от плана. Положительная динамика, в сравнении с 2013 г.</t>
  </si>
  <si>
    <t xml:space="preserve">% отклонения от плана +60,7%. </t>
  </si>
  <si>
    <t>Выполнение плана на 100%.</t>
  </si>
  <si>
    <t>% отклонения от плана +10,5%. Рост, скорее всего, обусловлен социально-экономический кризисом.</t>
  </si>
  <si>
    <t>% отклонения от плана -3,7%. Обусловлено увеличением удельного веса IV стадии ЗНО в структуре первичной заболеваемости ЗНО. Снижение доступности медицинской помощ (не укомплектованность первичного звена, отсутствие специализированного центра).</t>
  </si>
  <si>
    <t>% отклонения от плана -14,9%. Сохраняется кадровый дефицит врачей первичного звена; равнодушное отношение населения к собственному здоровью.</t>
  </si>
  <si>
    <t>% от клонения от плана -5,4%. Снижение доступности специализированной медицинской помощи.</t>
  </si>
  <si>
    <t>% отклонения от плана +3,6%. Отмечатся рост показателя в соответствии с "Дорожной" картой.</t>
  </si>
  <si>
    <t>% отклонения от плана -18,5%. Рост полирезистентных форм туберкулеза.</t>
  </si>
  <si>
    <t>% отклонения от плана -8,1%. Положительная динамика: высокое качество оказания специализированной помощи.</t>
  </si>
  <si>
    <t>Снижение показателя. % отклонения -4,5% от плана. Сязано с работой сосудистых центров (по уровням): правильная маршрутизация больных, оказание медицинской помощи,согласно стардатам, повышение доступности медицинской помощи.</t>
  </si>
  <si>
    <t>% отклонения от плана -66,7%.</t>
  </si>
  <si>
    <t>100% выполнение плана.</t>
  </si>
  <si>
    <t>% отклонения -8,8% от плана. Отсутствут оборудование.</t>
  </si>
  <si>
    <t>Выполнение плана, % отклонения +6,8%.</t>
  </si>
  <si>
    <t>% отклонения от плана +1,7%. Увеличение доли детей с врожденными аномалиями  и увеличением выхаживания детей с низкой и эктремально низкой массой тела.</t>
  </si>
  <si>
    <r>
      <rPr>
        <sz val="12"/>
        <rFont val="Times New Roman"/>
        <family val="1"/>
        <charset val="204"/>
      </rPr>
      <t>Выполнение плана. % отклонения +8,6%</t>
    </r>
    <r>
      <rPr>
        <sz val="12"/>
        <color rgb="FFFF0000"/>
        <rFont val="Times New Roman"/>
        <family val="1"/>
        <charset val="204"/>
      </rPr>
      <t>.</t>
    </r>
  </si>
  <si>
    <t xml:space="preserve">Выполнение плана, % отклонения -3,3%. </t>
  </si>
  <si>
    <t>Выполнение плана, % отклонения +2,1%.</t>
  </si>
  <si>
    <t>Выполнение плана, % отклонения +2,1 от плана.</t>
  </si>
  <si>
    <t>Выполнение плана. % отклонения +11,7% от плана.</t>
  </si>
  <si>
    <t>Выполнение плана. % отклонения +35,6% от плана.</t>
  </si>
  <si>
    <t>Дефицит коек. % отклонения от плана -18,2%.</t>
  </si>
  <si>
    <r>
      <rPr>
        <sz val="12"/>
        <rFont val="Times New Roman"/>
        <family val="1"/>
        <charset val="204"/>
      </rPr>
      <t>Нет паллиативных коек для детей</t>
    </r>
    <r>
      <rPr>
        <sz val="12"/>
        <color rgb="FFFF0000"/>
        <rFont val="Times New Roman"/>
        <family val="1"/>
        <charset val="204"/>
      </rPr>
      <t>.</t>
    </r>
  </si>
  <si>
    <t>Итоговое значение по подпрограмме 10</t>
  </si>
  <si>
    <t>Министерством здравоохранения Калининградской области принимаются меры по организации бесперебойного обеспечения граждан</t>
  </si>
  <si>
    <t xml:space="preserve">Сведения о параметрах реализации приоритетного национального проекта «Здоровье»
</t>
  </si>
  <si>
    <t xml:space="preserve">Доля пациентов, на которых заводятся электронные медицинские карты </t>
  </si>
  <si>
    <t xml:space="preserve">Доля медицинских организаций, осуществляющих запись на прием к врачу в электронном виде </t>
  </si>
  <si>
    <t>Расчет оценки эффективности государственной программы Калининградской области "Развитие здравоохранения"</t>
  </si>
  <si>
    <t>минфин</t>
  </si>
  <si>
    <t>минздрав</t>
  </si>
  <si>
    <t>За 2014 год - нет данных, таким образом не представляется возможным оценить % отклонения от плана. Указано предварительное значение показателя.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</si>
</sst>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%"/>
    <numFmt numFmtId="165" formatCode="0.0"/>
    <numFmt numFmtId="166" formatCode="_-* #,##0.0_р_._-;\-* #,##0.0_р_._-;_-* &quot;-&quot;??_р_._-;_-@_-"/>
    <numFmt numFmtId="167" formatCode="_-* #,##0.0_р_._-;\-* #,##0.0_р_._-;_-* &quot;-&quot;?_р_._-;_-@_-"/>
    <numFmt numFmtId="168" formatCode="#,##0_ ;\-#,##0\ "/>
    <numFmt numFmtId="169" formatCode="#,##0.0"/>
    <numFmt numFmtId="170" formatCode="#,##0.0_ ;\-#,##0.0\ "/>
    <numFmt numFmtId="171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Arial Narrow"/>
      <family val="2"/>
      <charset val="204"/>
    </font>
    <font>
      <sz val="11"/>
      <color rgb="FFFF0000"/>
      <name val="Arial Narrow"/>
      <family val="2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278">
    <xf numFmtId="0" fontId="0" fillId="0" borderId="0" xfId="0"/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14" fontId="9" fillId="0" borderId="1" xfId="0" applyNumberFormat="1" applyFont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4" fillId="5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4" fillId="5" borderId="0" xfId="0" applyNumberFormat="1" applyFont="1" applyFill="1" applyAlignment="1">
      <alignment wrapText="1"/>
    </xf>
    <xf numFmtId="167" fontId="4" fillId="2" borderId="0" xfId="0" applyNumberFormat="1" applyFont="1" applyFill="1" applyAlignment="1">
      <alignment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8" fontId="9" fillId="0" borderId="1" xfId="0" applyNumberFormat="1" applyFont="1" applyBorder="1" applyAlignment="1">
      <alignment horizontal="center" vertical="top" wrapText="1"/>
    </xf>
    <xf numFmtId="168" fontId="9" fillId="4" borderId="1" xfId="0" applyNumberFormat="1" applyFont="1" applyFill="1" applyBorder="1" applyAlignment="1">
      <alignment horizontal="center" vertical="top" wrapText="1"/>
    </xf>
    <xf numFmtId="0" fontId="16" fillId="6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6" borderId="0" xfId="0" applyFill="1" applyAlignment="1">
      <alignment vertical="center" wrapText="1"/>
    </xf>
    <xf numFmtId="0" fontId="14" fillId="6" borderId="0" xfId="0" applyFont="1" applyFill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2" fontId="18" fillId="0" borderId="1" xfId="0" applyNumberFormat="1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1" fontId="17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9" fillId="6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21" fillId="6" borderId="0" xfId="0" applyFont="1" applyFill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22" fillId="6" borderId="0" xfId="0" applyFont="1" applyFill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164" fontId="20" fillId="0" borderId="1" xfId="1" applyNumberFormat="1" applyFont="1" applyBorder="1" applyAlignment="1">
      <alignment horizontal="center" vertical="center" wrapText="1"/>
    </xf>
    <xf numFmtId="169" fontId="20" fillId="0" borderId="1" xfId="0" applyNumberFormat="1" applyFont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2" fontId="20" fillId="7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wrapText="1"/>
    </xf>
    <xf numFmtId="0" fontId="2" fillId="6" borderId="5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167" fontId="6" fillId="6" borderId="5" xfId="0" applyNumberFormat="1" applyFont="1" applyFill="1" applyBorder="1" applyAlignment="1">
      <alignment horizontal="center" vertical="top" wrapText="1"/>
    </xf>
    <xf numFmtId="167" fontId="6" fillId="2" borderId="5" xfId="0" applyNumberFormat="1" applyFont="1" applyFill="1" applyBorder="1" applyAlignment="1">
      <alignment horizontal="center" vertical="top" wrapText="1"/>
    </xf>
    <xf numFmtId="167" fontId="2" fillId="2" borderId="1" xfId="0" applyNumberFormat="1" applyFont="1" applyFill="1" applyBorder="1" applyAlignment="1">
      <alignment horizontal="center" vertical="top" wrapText="1"/>
    </xf>
    <xf numFmtId="167" fontId="2" fillId="2" borderId="5" xfId="0" applyNumberFormat="1" applyFont="1" applyFill="1" applyBorder="1" applyAlignment="1">
      <alignment horizontal="center" vertical="top" wrapText="1"/>
    </xf>
    <xf numFmtId="167" fontId="2" fillId="6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6" fillId="6" borderId="1" xfId="0" applyNumberFormat="1" applyFont="1" applyFill="1" applyBorder="1" applyAlignment="1">
      <alignment horizontal="center" vertical="top" wrapText="1"/>
    </xf>
    <xf numFmtId="166" fontId="6" fillId="6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6" borderId="0" xfId="0" applyFont="1" applyFill="1" applyAlignment="1">
      <alignment wrapText="1"/>
    </xf>
    <xf numFmtId="0" fontId="4" fillId="2" borderId="0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70" fontId="9" fillId="4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169" fontId="20" fillId="0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17" fontId="9" fillId="0" borderId="1" xfId="0" applyNumberFormat="1" applyFont="1" applyBorder="1" applyAlignment="1">
      <alignment horizontal="center" vertical="top" wrapText="1"/>
    </xf>
    <xf numFmtId="0" fontId="9" fillId="10" borderId="1" xfId="0" applyFont="1" applyFill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165" fontId="9" fillId="1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171" fontId="9" fillId="0" borderId="1" xfId="0" applyNumberFormat="1" applyFont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2" fillId="10" borderId="1" xfId="0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5" fontId="2" fillId="10" borderId="1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Alignment="1">
      <alignment horizontal="center" vertical="top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167" fontId="6" fillId="6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167" fontId="6" fillId="6" borderId="1" xfId="0" applyNumberFormat="1" applyFont="1" applyFill="1" applyBorder="1" applyAlignment="1">
      <alignment horizontal="right"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top" wrapText="1"/>
    </xf>
    <xf numFmtId="167" fontId="4" fillId="2" borderId="0" xfId="0" applyNumberFormat="1" applyFont="1" applyFill="1" applyAlignment="1">
      <alignment vertical="top" wrapText="1"/>
    </xf>
    <xf numFmtId="0" fontId="4" fillId="5" borderId="0" xfId="0" applyFont="1" applyFill="1" applyAlignment="1">
      <alignment vertical="top" wrapText="1"/>
    </xf>
    <xf numFmtId="167" fontId="4" fillId="5" borderId="0" xfId="0" applyNumberFormat="1" applyFont="1" applyFill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165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20" fillId="2" borderId="1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14" fillId="2" borderId="11" xfId="0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center" wrapText="1"/>
    </xf>
    <xf numFmtId="0" fontId="19" fillId="2" borderId="1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167" fontId="5" fillId="2" borderId="0" xfId="0" applyNumberFormat="1" applyFont="1" applyFill="1" applyAlignment="1">
      <alignment horizontal="center" vertical="top" wrapText="1"/>
    </xf>
    <xf numFmtId="167" fontId="5" fillId="2" borderId="0" xfId="0" applyNumberFormat="1" applyFont="1" applyFill="1" applyAlignment="1">
      <alignment vertical="top" wrapText="1"/>
    </xf>
    <xf numFmtId="2" fontId="17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4" fillId="2" borderId="12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4" fillId="6" borderId="0" xfId="0" applyFont="1" applyFill="1" applyBorder="1" applyAlignment="1">
      <alignment wrapText="1"/>
    </xf>
    <xf numFmtId="165" fontId="2" fillId="0" borderId="1" xfId="0" applyNumberFormat="1" applyFont="1" applyBorder="1" applyAlignment="1">
      <alignment vertical="center" wrapText="1"/>
    </xf>
    <xf numFmtId="49" fontId="6" fillId="8" borderId="11" xfId="0" applyNumberFormat="1" applyFont="1" applyFill="1" applyBorder="1" applyAlignment="1">
      <alignment vertical="top" wrapText="1"/>
    </xf>
    <xf numFmtId="49" fontId="6" fillId="8" borderId="0" xfId="0" applyNumberFormat="1" applyFont="1" applyFill="1" applyBorder="1" applyAlignment="1">
      <alignment vertical="top" wrapText="1"/>
    </xf>
    <xf numFmtId="165" fontId="17" fillId="0" borderId="2" xfId="0" applyNumberFormat="1" applyFont="1" applyBorder="1" applyAlignment="1">
      <alignment horizontal="center" vertical="center" wrapText="1"/>
    </xf>
    <xf numFmtId="164" fontId="17" fillId="0" borderId="4" xfId="1" applyNumberFormat="1" applyFont="1" applyBorder="1" applyAlignment="1">
      <alignment horizontal="center" vertical="center" wrapText="1"/>
    </xf>
    <xf numFmtId="165" fontId="17" fillId="2" borderId="5" xfId="0" applyNumberFormat="1" applyFont="1" applyFill="1" applyBorder="1" applyAlignment="1">
      <alignment horizontal="center" vertical="center" wrapText="1"/>
    </xf>
    <xf numFmtId="165" fontId="17" fillId="0" borderId="7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left" vertical="top" wrapText="1"/>
    </xf>
    <xf numFmtId="49" fontId="2" fillId="8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49" fontId="6" fillId="8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167" fontId="2" fillId="2" borderId="5" xfId="0" applyNumberFormat="1" applyFont="1" applyFill="1" applyBorder="1" applyAlignment="1">
      <alignment horizontal="center" vertical="top" wrapText="1"/>
    </xf>
    <xf numFmtId="167" fontId="2" fillId="2" borderId="6" xfId="0" applyNumberFormat="1" applyFont="1" applyFill="1" applyBorder="1" applyAlignment="1">
      <alignment horizontal="center" vertical="top" wrapText="1"/>
    </xf>
    <xf numFmtId="167" fontId="2" fillId="2" borderId="7" xfId="0" applyNumberFormat="1" applyFont="1" applyFill="1" applyBorder="1" applyAlignment="1">
      <alignment horizontal="center" vertical="top" wrapText="1"/>
    </xf>
    <xf numFmtId="166" fontId="2" fillId="2" borderId="5" xfId="0" applyNumberFormat="1" applyFont="1" applyFill="1" applyBorder="1" applyAlignment="1">
      <alignment horizontal="center" vertical="top" wrapText="1"/>
    </xf>
    <xf numFmtId="166" fontId="2" fillId="2" borderId="6" xfId="0" applyNumberFormat="1" applyFont="1" applyFill="1" applyBorder="1" applyAlignment="1">
      <alignment horizontal="center" vertical="top" wrapText="1"/>
    </xf>
    <xf numFmtId="166" fontId="2" fillId="2" borderId="7" xfId="0" applyNumberFormat="1" applyFont="1" applyFill="1" applyBorder="1" applyAlignment="1">
      <alignment horizontal="center" vertical="top" wrapText="1"/>
    </xf>
    <xf numFmtId="0" fontId="25" fillId="2" borderId="10" xfId="0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49" fontId="15" fillId="2" borderId="6" xfId="0" applyNumberFormat="1" applyFont="1" applyFill="1" applyBorder="1" applyAlignment="1">
      <alignment horizontal="center"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18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hudoba/Desktop/&#1054;&#1094;&#1077;&#1085;&#1082;&#1072;%20&#1092;&#1072;&#1082;&#1090;&#1080;&#1095;&#1077;&#1089;&#1082;&#1086;&#1081;%20&#1101;&#1092;&#1092;&#1077;&#1082;&#1090;&#1080;&#1074;&#1085;&#1086;&#1089;&#1090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huravlev/AppData/Local/Microsoft/Windows/Temporary%20Internet%20Files/Content.Outlook/QNU8YKSO/&#1053;&#1072;&#1079;&#1074;&#1072;&#1085;&#1089;&#1082;&#1072;&#1103;%202%20&#1043;&#1086;&#1076;&#1086;&#1074;&#1099;&#1077;%20&#1092;&#1086;&#1088;&#1084;&#1099;%20&#1079;&#1072;%202014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РАсходы"/>
      <sheetName val="Выпадающий список"/>
    </sheetNames>
    <sheetDataSet>
      <sheetData sheetId="0"/>
      <sheetData sheetId="1">
        <row r="4">
          <cell r="B4">
            <v>245492.95</v>
          </cell>
        </row>
      </sheetData>
      <sheetData sheetId="2">
        <row r="1">
          <cell r="A1" t="str">
            <v>Увеличение значений</v>
          </cell>
        </row>
        <row r="2">
          <cell r="A2" t="str">
            <v>Уменьшение значений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13. Основные показатели"/>
      <sheetName val="16.Меры регулирования"/>
      <sheetName val="17. Кассовые расходы ОБ"/>
      <sheetName val="17. Кассовые расходы ОБ (2)"/>
      <sheetName val="18. Кассовые расходы ОБ, ФБ..."/>
      <sheetName val="19.госзадания"/>
      <sheetName val="РАсходы"/>
      <sheetName val="Выпадающий список"/>
    </sheetNames>
    <sheetDataSet>
      <sheetData sheetId="0"/>
      <sheetData sheetId="1"/>
      <sheetData sheetId="2"/>
      <sheetData sheetId="3">
        <row r="5">
          <cell r="H5">
            <v>5797687.3300000001</v>
          </cell>
        </row>
        <row r="8">
          <cell r="H8">
            <v>23859.8</v>
          </cell>
        </row>
        <row r="16">
          <cell r="H16" t="str">
            <v>Х</v>
          </cell>
        </row>
        <row r="17">
          <cell r="H17" t="str">
            <v>Х</v>
          </cell>
        </row>
        <row r="48">
          <cell r="H48" t="str">
            <v>Х</v>
          </cell>
        </row>
        <row r="49">
          <cell r="H49" t="str">
            <v>Х</v>
          </cell>
        </row>
        <row r="50">
          <cell r="H50" t="str">
            <v>Х</v>
          </cell>
        </row>
      </sheetData>
      <sheetData sheetId="4">
        <row r="5">
          <cell r="J5">
            <v>5943135.8799999999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944"/>
  <sheetViews>
    <sheetView view="pageBreakPreview" topLeftCell="A77" zoomScaleNormal="80" zoomScaleSheetLayoutView="100" workbookViewId="0">
      <selection activeCell="F78" sqref="F78"/>
    </sheetView>
  </sheetViews>
  <sheetFormatPr defaultColWidth="9.140625" defaultRowHeight="15" x14ac:dyDescent="0.25"/>
  <cols>
    <col min="1" max="1" width="12.85546875" style="32" customWidth="1"/>
    <col min="2" max="2" width="12.42578125" style="59" customWidth="1"/>
    <col min="3" max="3" width="32.140625" style="30" customWidth="1"/>
    <col min="4" max="4" width="10.85546875" style="30" customWidth="1"/>
    <col min="5" max="5" width="9.42578125" style="30" bestFit="1" customWidth="1"/>
    <col min="6" max="6" width="10.5703125" style="30" customWidth="1"/>
    <col min="7" max="7" width="11.42578125" style="31" customWidth="1"/>
    <col min="8" max="8" width="13.42578125" style="31" customWidth="1"/>
    <col min="9" max="9" width="13" style="30" customWidth="1"/>
    <col min="10" max="10" width="13.42578125" style="31" customWidth="1"/>
    <col min="11" max="11" width="12.7109375" style="31" customWidth="1"/>
    <col min="12" max="12" width="13" style="30" customWidth="1"/>
    <col min="13" max="13" width="21.85546875" style="158" bestFit="1" customWidth="1"/>
    <col min="14" max="16384" width="9.140625" style="30"/>
  </cols>
  <sheetData>
    <row r="1" spans="1:13" ht="35.25" customHeight="1" x14ac:dyDescent="0.25">
      <c r="A1" s="29" t="s">
        <v>109</v>
      </c>
      <c r="B1" s="187" t="s">
        <v>774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57"/>
    </row>
    <row r="2" spans="1:13" s="38" customFormat="1" ht="95.25" customHeight="1" x14ac:dyDescent="0.25">
      <c r="A2" s="33"/>
      <c r="B2" s="34" t="s">
        <v>74</v>
      </c>
      <c r="C2" s="35" t="s">
        <v>110</v>
      </c>
      <c r="D2" s="36" t="s">
        <v>111</v>
      </c>
      <c r="E2" s="36" t="s">
        <v>112</v>
      </c>
      <c r="F2" s="36" t="s">
        <v>113</v>
      </c>
      <c r="G2" s="37" t="s">
        <v>114</v>
      </c>
      <c r="H2" s="163" t="s">
        <v>115</v>
      </c>
      <c r="I2" s="164" t="s">
        <v>116</v>
      </c>
      <c r="J2" s="164" t="s">
        <v>117</v>
      </c>
      <c r="K2" s="164" t="s">
        <v>118</v>
      </c>
      <c r="L2" s="36" t="s">
        <v>119</v>
      </c>
      <c r="M2" s="159"/>
    </row>
    <row r="3" spans="1:13" s="38" customFormat="1" x14ac:dyDescent="0.25">
      <c r="A3" s="33"/>
      <c r="B3" s="39">
        <v>1</v>
      </c>
      <c r="C3" s="39">
        <v>2</v>
      </c>
      <c r="D3" s="40">
        <v>3</v>
      </c>
      <c r="E3" s="40">
        <v>4</v>
      </c>
      <c r="F3" s="40">
        <v>5</v>
      </c>
      <c r="G3" s="40">
        <v>6</v>
      </c>
      <c r="H3" s="40">
        <v>7</v>
      </c>
      <c r="I3" s="40">
        <v>8</v>
      </c>
      <c r="J3" s="40">
        <v>9</v>
      </c>
      <c r="K3" s="40">
        <v>10</v>
      </c>
      <c r="L3" s="40">
        <v>11</v>
      </c>
      <c r="M3" s="159"/>
    </row>
    <row r="4" spans="1:13" s="42" customFormat="1" x14ac:dyDescent="0.25">
      <c r="A4" s="41"/>
      <c r="B4" s="188" t="s">
        <v>398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60"/>
    </row>
    <row r="5" spans="1:13" s="42" customFormat="1" ht="33" customHeight="1" x14ac:dyDescent="0.25">
      <c r="A5" s="43" t="s">
        <v>107</v>
      </c>
      <c r="B5" s="105">
        <v>1</v>
      </c>
      <c r="C5" s="106" t="s">
        <v>216</v>
      </c>
      <c r="D5" s="34" t="s">
        <v>257</v>
      </c>
      <c r="E5" s="46">
        <v>70.599999999999994</v>
      </c>
      <c r="F5" s="169">
        <v>70.58</v>
      </c>
      <c r="G5" s="47">
        <f>IFERROR(IF(A5="Увеличение значений",F5/E5*100%,E5/F5*100%),0)</f>
        <v>0.9997167138810199</v>
      </c>
      <c r="H5" s="48" t="s">
        <v>50</v>
      </c>
      <c r="I5" s="48" t="s">
        <v>50</v>
      </c>
      <c r="J5" s="48" t="s">
        <v>50</v>
      </c>
      <c r="K5" s="48" t="s">
        <v>50</v>
      </c>
      <c r="L5" s="48" t="s">
        <v>50</v>
      </c>
      <c r="M5" s="160"/>
    </row>
    <row r="6" spans="1:13" s="42" customFormat="1" ht="45" customHeight="1" x14ac:dyDescent="0.25">
      <c r="A6" s="43" t="s">
        <v>108</v>
      </c>
      <c r="B6" s="105">
        <v>2</v>
      </c>
      <c r="C6" s="106" t="s">
        <v>218</v>
      </c>
      <c r="D6" s="34" t="s">
        <v>413</v>
      </c>
      <c r="E6" s="45">
        <v>12.7</v>
      </c>
      <c r="F6" s="46">
        <v>13.3</v>
      </c>
      <c r="G6" s="47">
        <f t="shared" ref="G6:G21" si="0">IFERROR(IF(A6="Увеличение значений",F6/E6*100%,E6/F6*100%),0)</f>
        <v>0.95488721804511267</v>
      </c>
      <c r="H6" s="48" t="s">
        <v>50</v>
      </c>
      <c r="I6" s="48" t="s">
        <v>50</v>
      </c>
      <c r="J6" s="48" t="s">
        <v>50</v>
      </c>
      <c r="K6" s="48" t="s">
        <v>50</v>
      </c>
      <c r="L6" s="48" t="s">
        <v>50</v>
      </c>
      <c r="M6" s="160"/>
    </row>
    <row r="7" spans="1:13" s="42" customFormat="1" ht="45" customHeight="1" x14ac:dyDescent="0.25">
      <c r="A7" s="43" t="s">
        <v>108</v>
      </c>
      <c r="B7" s="105">
        <v>3</v>
      </c>
      <c r="C7" s="106" t="s">
        <v>220</v>
      </c>
      <c r="D7" s="34" t="s">
        <v>414</v>
      </c>
      <c r="E7" s="45">
        <v>0</v>
      </c>
      <c r="F7" s="46">
        <v>8.1999999999999993</v>
      </c>
      <c r="G7" s="47">
        <f t="shared" si="0"/>
        <v>0</v>
      </c>
      <c r="H7" s="48" t="s">
        <v>50</v>
      </c>
      <c r="I7" s="48" t="s">
        <v>50</v>
      </c>
      <c r="J7" s="48" t="s">
        <v>50</v>
      </c>
      <c r="K7" s="48" t="s">
        <v>50</v>
      </c>
      <c r="L7" s="48" t="s">
        <v>50</v>
      </c>
      <c r="M7" s="160"/>
    </row>
    <row r="8" spans="1:13" s="42" customFormat="1" ht="45" customHeight="1" x14ac:dyDescent="0.25">
      <c r="A8" s="43" t="s">
        <v>108</v>
      </c>
      <c r="B8" s="105">
        <v>4</v>
      </c>
      <c r="C8" s="106" t="s">
        <v>222</v>
      </c>
      <c r="D8" s="34" t="s">
        <v>415</v>
      </c>
      <c r="E8" s="45">
        <v>6.2</v>
      </c>
      <c r="F8" s="46">
        <v>8</v>
      </c>
      <c r="G8" s="47">
        <f t="shared" si="0"/>
        <v>0.77500000000000002</v>
      </c>
      <c r="H8" s="48" t="s">
        <v>50</v>
      </c>
      <c r="I8" s="48" t="s">
        <v>50</v>
      </c>
      <c r="J8" s="48" t="s">
        <v>50</v>
      </c>
      <c r="K8" s="48" t="s">
        <v>50</v>
      </c>
      <c r="L8" s="48" t="s">
        <v>50</v>
      </c>
      <c r="M8" s="160"/>
    </row>
    <row r="9" spans="1:13" s="42" customFormat="1" ht="45" customHeight="1" x14ac:dyDescent="0.25">
      <c r="A9" s="43" t="s">
        <v>108</v>
      </c>
      <c r="B9" s="105">
        <v>5</v>
      </c>
      <c r="C9" s="106" t="s">
        <v>223</v>
      </c>
      <c r="D9" s="34" t="s">
        <v>416</v>
      </c>
      <c r="E9" s="45">
        <v>731.1</v>
      </c>
      <c r="F9" s="46">
        <v>629.5</v>
      </c>
      <c r="G9" s="47">
        <f t="shared" si="0"/>
        <v>1.1613979348689436</v>
      </c>
      <c r="H9" s="48" t="s">
        <v>50</v>
      </c>
      <c r="I9" s="48" t="s">
        <v>50</v>
      </c>
      <c r="J9" s="48" t="s">
        <v>50</v>
      </c>
      <c r="K9" s="48" t="s">
        <v>50</v>
      </c>
      <c r="L9" s="48" t="s">
        <v>50</v>
      </c>
      <c r="M9" s="160"/>
    </row>
    <row r="10" spans="1:13" s="42" customFormat="1" ht="45" customHeight="1" x14ac:dyDescent="0.25">
      <c r="A10" s="43" t="s">
        <v>108</v>
      </c>
      <c r="B10" s="105">
        <v>6</v>
      </c>
      <c r="C10" s="106" t="s">
        <v>226</v>
      </c>
      <c r="D10" s="34" t="s">
        <v>416</v>
      </c>
      <c r="E10" s="45">
        <v>7.8</v>
      </c>
      <c r="F10" s="46">
        <v>7.2</v>
      </c>
      <c r="G10" s="47">
        <f t="shared" si="0"/>
        <v>1.0833333333333333</v>
      </c>
      <c r="H10" s="48" t="s">
        <v>50</v>
      </c>
      <c r="I10" s="48" t="s">
        <v>50</v>
      </c>
      <c r="J10" s="48" t="s">
        <v>50</v>
      </c>
      <c r="K10" s="48" t="s">
        <v>50</v>
      </c>
      <c r="L10" s="48" t="s">
        <v>50</v>
      </c>
      <c r="M10" s="160"/>
    </row>
    <row r="11" spans="1:13" s="42" customFormat="1" ht="45" customHeight="1" x14ac:dyDescent="0.25">
      <c r="A11" s="43" t="s">
        <v>108</v>
      </c>
      <c r="B11" s="105">
        <v>7</v>
      </c>
      <c r="C11" s="106" t="s">
        <v>227</v>
      </c>
      <c r="D11" s="34" t="s">
        <v>416</v>
      </c>
      <c r="E11" s="45">
        <v>205.5</v>
      </c>
      <c r="F11" s="46">
        <v>222.2</v>
      </c>
      <c r="G11" s="47">
        <f t="shared" si="0"/>
        <v>0.92484248424842486</v>
      </c>
      <c r="H11" s="48" t="s">
        <v>50</v>
      </c>
      <c r="I11" s="48" t="s">
        <v>50</v>
      </c>
      <c r="J11" s="48" t="s">
        <v>50</v>
      </c>
      <c r="K11" s="48" t="s">
        <v>50</v>
      </c>
      <c r="L11" s="48" t="s">
        <v>50</v>
      </c>
      <c r="M11" s="160"/>
    </row>
    <row r="12" spans="1:13" s="42" customFormat="1" ht="45" customHeight="1" x14ac:dyDescent="0.25">
      <c r="A12" s="43" t="s">
        <v>108</v>
      </c>
      <c r="B12" s="105">
        <v>8</v>
      </c>
      <c r="C12" s="106" t="s">
        <v>228</v>
      </c>
      <c r="D12" s="34" t="s">
        <v>416</v>
      </c>
      <c r="E12" s="45">
        <v>64.3</v>
      </c>
      <c r="F12" s="46">
        <v>56.8</v>
      </c>
      <c r="G12" s="47">
        <f t="shared" si="0"/>
        <v>1.1320422535211268</v>
      </c>
      <c r="H12" s="48" t="s">
        <v>50</v>
      </c>
      <c r="I12" s="48" t="s">
        <v>50</v>
      </c>
      <c r="J12" s="48" t="s">
        <v>50</v>
      </c>
      <c r="K12" s="48" t="s">
        <v>50</v>
      </c>
      <c r="L12" s="48" t="s">
        <v>50</v>
      </c>
      <c r="M12" s="160"/>
    </row>
    <row r="13" spans="1:13" s="42" customFormat="1" ht="45" customHeight="1" x14ac:dyDescent="0.25">
      <c r="A13" s="43" t="s">
        <v>108</v>
      </c>
      <c r="B13" s="105">
        <v>9</v>
      </c>
      <c r="C13" s="106" t="s">
        <v>229</v>
      </c>
      <c r="D13" s="34" t="s">
        <v>416</v>
      </c>
      <c r="E13" s="45">
        <v>8.6999999999999993</v>
      </c>
      <c r="F13" s="46">
        <v>7.3</v>
      </c>
      <c r="G13" s="47">
        <f t="shared" si="0"/>
        <v>1.1917808219178081</v>
      </c>
      <c r="H13" s="48" t="s">
        <v>50</v>
      </c>
      <c r="I13" s="48" t="s">
        <v>50</v>
      </c>
      <c r="J13" s="48" t="s">
        <v>50</v>
      </c>
      <c r="K13" s="48" t="s">
        <v>50</v>
      </c>
      <c r="L13" s="48" t="s">
        <v>50</v>
      </c>
      <c r="M13" s="160"/>
    </row>
    <row r="14" spans="1:13" s="42" customFormat="1" ht="55.5" customHeight="1" x14ac:dyDescent="0.25">
      <c r="A14" s="43" t="s">
        <v>108</v>
      </c>
      <c r="B14" s="105">
        <v>10</v>
      </c>
      <c r="C14" s="106" t="s">
        <v>230</v>
      </c>
      <c r="D14" s="34" t="s">
        <v>417</v>
      </c>
      <c r="E14" s="45">
        <v>10.9</v>
      </c>
      <c r="F14" s="119">
        <v>10.1</v>
      </c>
      <c r="G14" s="47">
        <f t="shared" si="0"/>
        <v>1.0792079207920793</v>
      </c>
      <c r="H14" s="48" t="s">
        <v>50</v>
      </c>
      <c r="I14" s="48" t="s">
        <v>50</v>
      </c>
      <c r="J14" s="48" t="s">
        <v>50</v>
      </c>
      <c r="K14" s="48" t="s">
        <v>50</v>
      </c>
      <c r="L14" s="48" t="s">
        <v>50</v>
      </c>
      <c r="M14" s="160"/>
    </row>
    <row r="15" spans="1:13" s="42" customFormat="1" ht="39.75" customHeight="1" x14ac:dyDescent="0.25">
      <c r="A15" s="43" t="s">
        <v>108</v>
      </c>
      <c r="B15" s="105">
        <v>11</v>
      </c>
      <c r="C15" s="106" t="s">
        <v>232</v>
      </c>
      <c r="D15" s="34" t="s">
        <v>233</v>
      </c>
      <c r="E15" s="45">
        <v>55</v>
      </c>
      <c r="F15" s="46">
        <v>38.6</v>
      </c>
      <c r="G15" s="47">
        <f t="shared" si="0"/>
        <v>1.4248704663212435</v>
      </c>
      <c r="H15" s="48" t="s">
        <v>50</v>
      </c>
      <c r="I15" s="48" t="s">
        <v>50</v>
      </c>
      <c r="J15" s="48" t="s">
        <v>50</v>
      </c>
      <c r="K15" s="48" t="s">
        <v>50</v>
      </c>
      <c r="L15" s="48" t="s">
        <v>50</v>
      </c>
      <c r="M15" s="160"/>
    </row>
    <row r="16" spans="1:13" s="42" customFormat="1" ht="33" customHeight="1" x14ac:dyDescent="0.25">
      <c r="A16" s="43" t="s">
        <v>108</v>
      </c>
      <c r="B16" s="105">
        <v>12</v>
      </c>
      <c r="C16" s="106" t="s">
        <v>234</v>
      </c>
      <c r="D16" s="34" t="s">
        <v>233</v>
      </c>
      <c r="E16" s="45">
        <v>30</v>
      </c>
      <c r="F16" s="119">
        <v>30</v>
      </c>
      <c r="G16" s="47">
        <f t="shared" si="0"/>
        <v>1</v>
      </c>
      <c r="H16" s="48" t="s">
        <v>50</v>
      </c>
      <c r="I16" s="48" t="s">
        <v>50</v>
      </c>
      <c r="J16" s="48" t="s">
        <v>50</v>
      </c>
      <c r="K16" s="48" t="s">
        <v>50</v>
      </c>
      <c r="L16" s="48" t="s">
        <v>50</v>
      </c>
      <c r="M16" s="160"/>
    </row>
    <row r="17" spans="1:13" s="42" customFormat="1" ht="45" customHeight="1" x14ac:dyDescent="0.25">
      <c r="A17" s="43" t="s">
        <v>107</v>
      </c>
      <c r="B17" s="105">
        <v>13</v>
      </c>
      <c r="C17" s="106" t="s">
        <v>235</v>
      </c>
      <c r="D17" s="34" t="s">
        <v>418</v>
      </c>
      <c r="E17" s="45">
        <v>28</v>
      </c>
      <c r="F17" s="46">
        <v>27.9</v>
      </c>
      <c r="G17" s="47">
        <f t="shared" si="0"/>
        <v>0.99642857142857133</v>
      </c>
      <c r="H17" s="48" t="s">
        <v>50</v>
      </c>
      <c r="I17" s="48" t="s">
        <v>50</v>
      </c>
      <c r="J17" s="48" t="s">
        <v>50</v>
      </c>
      <c r="K17" s="48" t="s">
        <v>50</v>
      </c>
      <c r="L17" s="48" t="s">
        <v>50</v>
      </c>
      <c r="M17" s="160"/>
    </row>
    <row r="18" spans="1:13" s="42" customFormat="1" ht="37.5" customHeight="1" x14ac:dyDescent="0.25">
      <c r="A18" s="43" t="s">
        <v>107</v>
      </c>
      <c r="B18" s="105">
        <v>14</v>
      </c>
      <c r="C18" s="106" t="s">
        <v>237</v>
      </c>
      <c r="D18" s="34" t="s">
        <v>33</v>
      </c>
      <c r="E18" s="45" t="s">
        <v>346</v>
      </c>
      <c r="F18" s="46" t="s">
        <v>406</v>
      </c>
      <c r="G18" s="47">
        <v>0.91700000000000004</v>
      </c>
      <c r="H18" s="48" t="s">
        <v>50</v>
      </c>
      <c r="I18" s="48" t="s">
        <v>50</v>
      </c>
      <c r="J18" s="48" t="s">
        <v>50</v>
      </c>
      <c r="K18" s="48" t="s">
        <v>50</v>
      </c>
      <c r="L18" s="48" t="s">
        <v>50</v>
      </c>
      <c r="M18" s="160"/>
    </row>
    <row r="19" spans="1:13" s="42" customFormat="1" ht="313.5" customHeight="1" x14ac:dyDescent="0.25">
      <c r="A19" s="43" t="s">
        <v>107</v>
      </c>
      <c r="B19" s="105">
        <v>15</v>
      </c>
      <c r="C19" s="106" t="s">
        <v>238</v>
      </c>
      <c r="D19" s="34" t="s">
        <v>233</v>
      </c>
      <c r="E19" s="45">
        <v>150.6</v>
      </c>
      <c r="F19" s="46">
        <v>165.2</v>
      </c>
      <c r="G19" s="47">
        <f t="shared" si="0"/>
        <v>1.096945551128818</v>
      </c>
      <c r="H19" s="48" t="s">
        <v>50</v>
      </c>
      <c r="I19" s="48" t="s">
        <v>50</v>
      </c>
      <c r="J19" s="48" t="s">
        <v>50</v>
      </c>
      <c r="K19" s="48" t="s">
        <v>50</v>
      </c>
      <c r="L19" s="48" t="s">
        <v>50</v>
      </c>
      <c r="M19" s="160"/>
    </row>
    <row r="20" spans="1:13" s="42" customFormat="1" ht="123" customHeight="1" x14ac:dyDescent="0.25">
      <c r="A20" s="43" t="s">
        <v>107</v>
      </c>
      <c r="B20" s="105">
        <v>16</v>
      </c>
      <c r="C20" s="107" t="s">
        <v>239</v>
      </c>
      <c r="D20" s="34" t="s">
        <v>233</v>
      </c>
      <c r="E20" s="45">
        <v>89.8</v>
      </c>
      <c r="F20" s="46">
        <v>101.7</v>
      </c>
      <c r="G20" s="47">
        <f t="shared" si="0"/>
        <v>1.1325167037861916</v>
      </c>
      <c r="H20" s="48" t="s">
        <v>50</v>
      </c>
      <c r="I20" s="48" t="s">
        <v>50</v>
      </c>
      <c r="J20" s="48" t="s">
        <v>50</v>
      </c>
      <c r="K20" s="48" t="s">
        <v>50</v>
      </c>
      <c r="L20" s="48" t="s">
        <v>50</v>
      </c>
      <c r="M20" s="160"/>
    </row>
    <row r="21" spans="1:13" s="42" customFormat="1" ht="111" customHeight="1" x14ac:dyDescent="0.25">
      <c r="A21" s="43" t="s">
        <v>107</v>
      </c>
      <c r="B21" s="105">
        <v>17</v>
      </c>
      <c r="C21" s="106" t="s">
        <v>240</v>
      </c>
      <c r="D21" s="34" t="s">
        <v>233</v>
      </c>
      <c r="E21" s="45">
        <v>54.9</v>
      </c>
      <c r="F21" s="46">
        <v>65.400000000000006</v>
      </c>
      <c r="G21" s="47">
        <f t="shared" si="0"/>
        <v>1.1912568306010931</v>
      </c>
      <c r="H21" s="48" t="s">
        <v>50</v>
      </c>
      <c r="I21" s="48" t="s">
        <v>50</v>
      </c>
      <c r="J21" s="48" t="s">
        <v>50</v>
      </c>
      <c r="K21" s="48" t="s">
        <v>50</v>
      </c>
      <c r="L21" s="48" t="s">
        <v>50</v>
      </c>
      <c r="M21" s="160"/>
    </row>
    <row r="22" spans="1:13" s="42" customFormat="1" ht="16.5" x14ac:dyDescent="0.25">
      <c r="A22" s="49"/>
      <c r="B22" s="155">
        <v>18</v>
      </c>
      <c r="C22" s="50" t="s">
        <v>120</v>
      </c>
      <c r="D22" s="51" t="s">
        <v>50</v>
      </c>
      <c r="E22" s="51" t="s">
        <v>50</v>
      </c>
      <c r="F22" s="51" t="s">
        <v>50</v>
      </c>
      <c r="G22" s="51" t="s">
        <v>50</v>
      </c>
      <c r="H22" s="52">
        <f>AVERAGE(G5:G21)</f>
        <v>1.0036015766984567</v>
      </c>
      <c r="I22" s="53">
        <v>5950210.2000000002</v>
      </c>
      <c r="J22" s="53">
        <v>5943136</v>
      </c>
      <c r="K22" s="54">
        <f>J22/I22</f>
        <v>0.99881110082463975</v>
      </c>
      <c r="L22" s="55">
        <f>H22/K22</f>
        <v>1.0047961780459407</v>
      </c>
      <c r="M22" s="156"/>
    </row>
    <row r="23" spans="1:13" s="56" customFormat="1" ht="36" customHeight="1" x14ac:dyDescent="0.25">
      <c r="A23" s="43"/>
      <c r="B23" s="188" t="s">
        <v>241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61"/>
    </row>
    <row r="24" spans="1:13" s="42" customFormat="1" ht="30.75" customHeight="1" x14ac:dyDescent="0.25">
      <c r="A24" s="43" t="s">
        <v>108</v>
      </c>
      <c r="B24" s="34">
        <v>19</v>
      </c>
      <c r="C24" s="44" t="s">
        <v>243</v>
      </c>
      <c r="D24" s="34" t="s">
        <v>233</v>
      </c>
      <c r="E24" s="45">
        <v>23</v>
      </c>
      <c r="F24" s="34">
        <v>22.4</v>
      </c>
      <c r="G24" s="47">
        <f t="shared" ref="G24:G94" si="1">IFERROR(IF(A24="Увеличение значений",F24/E24*100%,E24/F24*100%),0)</f>
        <v>1.0267857142857144</v>
      </c>
      <c r="H24" s="48" t="s">
        <v>50</v>
      </c>
      <c r="I24" s="48" t="s">
        <v>50</v>
      </c>
      <c r="J24" s="48" t="s">
        <v>50</v>
      </c>
      <c r="K24" s="48" t="s">
        <v>50</v>
      </c>
      <c r="L24" s="48" t="s">
        <v>50</v>
      </c>
      <c r="M24" s="160"/>
    </row>
    <row r="25" spans="1:13" s="42" customFormat="1" ht="29.25" customHeight="1" x14ac:dyDescent="0.25">
      <c r="A25" s="43" t="s">
        <v>107</v>
      </c>
      <c r="B25" s="34">
        <v>20</v>
      </c>
      <c r="C25" s="44" t="s">
        <v>244</v>
      </c>
      <c r="D25" s="34" t="s">
        <v>233</v>
      </c>
      <c r="E25" s="45">
        <v>60</v>
      </c>
      <c r="F25" s="34">
        <v>96.4</v>
      </c>
      <c r="G25" s="47">
        <f t="shared" si="1"/>
        <v>1.6066666666666667</v>
      </c>
      <c r="H25" s="48" t="s">
        <v>50</v>
      </c>
      <c r="I25" s="48" t="s">
        <v>50</v>
      </c>
      <c r="J25" s="48" t="s">
        <v>50</v>
      </c>
      <c r="K25" s="48" t="s">
        <v>50</v>
      </c>
      <c r="L25" s="48" t="s">
        <v>50</v>
      </c>
      <c r="M25" s="160"/>
    </row>
    <row r="26" spans="1:13" s="42" customFormat="1" ht="37.5" customHeight="1" x14ac:dyDescent="0.25">
      <c r="A26" s="43" t="s">
        <v>108</v>
      </c>
      <c r="B26" s="34">
        <v>21</v>
      </c>
      <c r="C26" s="44" t="s">
        <v>245</v>
      </c>
      <c r="D26" s="34" t="s">
        <v>233</v>
      </c>
      <c r="E26" s="45">
        <v>100</v>
      </c>
      <c r="F26" s="45">
        <v>100</v>
      </c>
      <c r="G26" s="47">
        <f t="shared" si="1"/>
        <v>1</v>
      </c>
      <c r="H26" s="48" t="s">
        <v>50</v>
      </c>
      <c r="I26" s="48" t="s">
        <v>50</v>
      </c>
      <c r="J26" s="48" t="s">
        <v>50</v>
      </c>
      <c r="K26" s="48" t="s">
        <v>50</v>
      </c>
      <c r="L26" s="48" t="s">
        <v>50</v>
      </c>
      <c r="M26" s="160"/>
    </row>
    <row r="27" spans="1:13" s="42" customFormat="1" ht="40.5" customHeight="1" x14ac:dyDescent="0.25">
      <c r="A27" s="43" t="s">
        <v>108</v>
      </c>
      <c r="B27" s="34">
        <v>22</v>
      </c>
      <c r="C27" s="44" t="s">
        <v>246</v>
      </c>
      <c r="D27" s="34" t="s">
        <v>416</v>
      </c>
      <c r="E27" s="45">
        <v>19</v>
      </c>
      <c r="F27" s="45">
        <v>21</v>
      </c>
      <c r="G27" s="47">
        <f t="shared" si="1"/>
        <v>0.90476190476190477</v>
      </c>
      <c r="H27" s="48" t="s">
        <v>50</v>
      </c>
      <c r="I27" s="48" t="s">
        <v>50</v>
      </c>
      <c r="J27" s="48" t="s">
        <v>50</v>
      </c>
      <c r="K27" s="48" t="s">
        <v>50</v>
      </c>
      <c r="L27" s="48" t="s">
        <v>50</v>
      </c>
      <c r="M27" s="160"/>
    </row>
    <row r="28" spans="1:13" s="42" customFormat="1" ht="46.5" customHeight="1" x14ac:dyDescent="0.25">
      <c r="A28" s="43" t="s">
        <v>107</v>
      </c>
      <c r="B28" s="34">
        <v>23</v>
      </c>
      <c r="C28" s="44" t="s">
        <v>247</v>
      </c>
      <c r="D28" s="34" t="s">
        <v>233</v>
      </c>
      <c r="E28" s="45">
        <v>51.3</v>
      </c>
      <c r="F28" s="45">
        <v>49.4</v>
      </c>
      <c r="G28" s="47">
        <f t="shared" si="1"/>
        <v>0.96296296296296302</v>
      </c>
      <c r="H28" s="48" t="s">
        <v>50</v>
      </c>
      <c r="I28" s="48" t="s">
        <v>50</v>
      </c>
      <c r="J28" s="48" t="s">
        <v>50</v>
      </c>
      <c r="K28" s="48" t="s">
        <v>50</v>
      </c>
      <c r="L28" s="48" t="s">
        <v>50</v>
      </c>
      <c r="M28" s="160"/>
    </row>
    <row r="29" spans="1:13" s="42" customFormat="1" ht="40.5" customHeight="1" x14ac:dyDescent="0.25">
      <c r="A29" s="43" t="s">
        <v>107</v>
      </c>
      <c r="B29" s="34">
        <v>24</v>
      </c>
      <c r="C29" s="44" t="s">
        <v>248</v>
      </c>
      <c r="D29" s="34" t="s">
        <v>233</v>
      </c>
      <c r="E29" s="45">
        <v>70</v>
      </c>
      <c r="F29" s="45">
        <v>61.4</v>
      </c>
      <c r="G29" s="47">
        <f t="shared" si="1"/>
        <v>0.87714285714285711</v>
      </c>
      <c r="H29" s="48" t="s">
        <v>50</v>
      </c>
      <c r="I29" s="48" t="s">
        <v>50</v>
      </c>
      <c r="J29" s="48" t="s">
        <v>50</v>
      </c>
      <c r="K29" s="48" t="s">
        <v>50</v>
      </c>
      <c r="L29" s="48" t="s">
        <v>50</v>
      </c>
      <c r="M29" s="160"/>
    </row>
    <row r="30" spans="1:13" s="42" customFormat="1" ht="25.5" x14ac:dyDescent="0.25">
      <c r="A30" s="49"/>
      <c r="B30" s="155">
        <v>25</v>
      </c>
      <c r="C30" s="57" t="s">
        <v>121</v>
      </c>
      <c r="D30" s="51" t="s">
        <v>50</v>
      </c>
      <c r="E30" s="51" t="s">
        <v>50</v>
      </c>
      <c r="F30" s="51" t="s">
        <v>50</v>
      </c>
      <c r="G30" s="51" t="s">
        <v>50</v>
      </c>
      <c r="H30" s="52">
        <f>AVERAGE(G24:G29)</f>
        <v>1.0630533509700177</v>
      </c>
      <c r="I30" s="53">
        <v>236455.3</v>
      </c>
      <c r="J30" s="53">
        <v>242375</v>
      </c>
      <c r="K30" s="54">
        <f>J30/I30</f>
        <v>1.0250351757816383</v>
      </c>
      <c r="L30" s="55">
        <f>H30/K30</f>
        <v>1.0370896297869863</v>
      </c>
      <c r="M30" s="156"/>
    </row>
    <row r="31" spans="1:13" s="42" customFormat="1" ht="33.75" customHeight="1" x14ac:dyDescent="0.25">
      <c r="A31" s="49"/>
      <c r="B31" s="188" t="s">
        <v>251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60"/>
    </row>
    <row r="32" spans="1:13" s="42" customFormat="1" ht="41.25" customHeight="1" x14ac:dyDescent="0.25">
      <c r="A32" s="43" t="s">
        <v>108</v>
      </c>
      <c r="B32" s="34">
        <v>26</v>
      </c>
      <c r="C32" s="44" t="s">
        <v>253</v>
      </c>
      <c r="D32" s="34" t="s">
        <v>233</v>
      </c>
      <c r="E32" s="45">
        <v>25.8</v>
      </c>
      <c r="F32" s="58">
        <v>24.4</v>
      </c>
      <c r="G32" s="47">
        <f t="shared" si="1"/>
        <v>1.057377049180328</v>
      </c>
      <c r="H32" s="48" t="s">
        <v>50</v>
      </c>
      <c r="I32" s="48" t="s">
        <v>50</v>
      </c>
      <c r="J32" s="48" t="s">
        <v>50</v>
      </c>
      <c r="K32" s="48" t="s">
        <v>50</v>
      </c>
      <c r="L32" s="48" t="s">
        <v>50</v>
      </c>
      <c r="M32" s="160"/>
    </row>
    <row r="33" spans="1:13" s="42" customFormat="1" ht="38.25" x14ac:dyDescent="0.25">
      <c r="A33" s="43" t="s">
        <v>107</v>
      </c>
      <c r="B33" s="34">
        <v>27</v>
      </c>
      <c r="C33" s="44" t="s">
        <v>254</v>
      </c>
      <c r="D33" s="34" t="s">
        <v>233</v>
      </c>
      <c r="E33" s="45">
        <v>88.7</v>
      </c>
      <c r="F33" s="58">
        <v>91.9</v>
      </c>
      <c r="G33" s="47">
        <f t="shared" si="1"/>
        <v>1.0360766629086811</v>
      </c>
      <c r="H33" s="48" t="s">
        <v>50</v>
      </c>
      <c r="I33" s="48" t="s">
        <v>50</v>
      </c>
      <c r="J33" s="48" t="s">
        <v>50</v>
      </c>
      <c r="K33" s="48" t="s">
        <v>50</v>
      </c>
      <c r="L33" s="48" t="s">
        <v>50</v>
      </c>
      <c r="M33" s="160"/>
    </row>
    <row r="34" spans="1:13" s="42" customFormat="1" ht="63.75" x14ac:dyDescent="0.25">
      <c r="A34" s="43" t="s">
        <v>107</v>
      </c>
      <c r="B34" s="34">
        <v>28</v>
      </c>
      <c r="C34" s="44" t="s">
        <v>256</v>
      </c>
      <c r="D34" s="34" t="s">
        <v>257</v>
      </c>
      <c r="E34" s="119">
        <v>35.5</v>
      </c>
      <c r="F34" s="105">
        <v>35.5</v>
      </c>
      <c r="G34" s="47">
        <f t="shared" si="1"/>
        <v>1</v>
      </c>
      <c r="H34" s="48" t="s">
        <v>50</v>
      </c>
      <c r="I34" s="48" t="s">
        <v>50</v>
      </c>
      <c r="J34" s="48" t="s">
        <v>50</v>
      </c>
      <c r="K34" s="48" t="s">
        <v>50</v>
      </c>
      <c r="L34" s="48" t="s">
        <v>50</v>
      </c>
      <c r="M34" s="160"/>
    </row>
    <row r="35" spans="1:13" s="42" customFormat="1" ht="38.25" x14ac:dyDescent="0.25">
      <c r="A35" s="43" t="s">
        <v>107</v>
      </c>
      <c r="B35" s="34">
        <v>29</v>
      </c>
      <c r="C35" s="44" t="s">
        <v>259</v>
      </c>
      <c r="D35" s="34" t="s">
        <v>233</v>
      </c>
      <c r="E35" s="45">
        <v>48.1</v>
      </c>
      <c r="F35" s="58">
        <v>39.5</v>
      </c>
      <c r="G35" s="47">
        <f t="shared" si="1"/>
        <v>0.8212058212058212</v>
      </c>
      <c r="H35" s="48" t="s">
        <v>50</v>
      </c>
      <c r="I35" s="48" t="s">
        <v>50</v>
      </c>
      <c r="J35" s="48" t="s">
        <v>50</v>
      </c>
      <c r="K35" s="48" t="s">
        <v>50</v>
      </c>
      <c r="L35" s="48" t="s">
        <v>50</v>
      </c>
      <c r="M35" s="160"/>
    </row>
    <row r="36" spans="1:13" s="42" customFormat="1" ht="38.25" x14ac:dyDescent="0.25">
      <c r="A36" s="43" t="s">
        <v>108</v>
      </c>
      <c r="B36" s="34">
        <v>30</v>
      </c>
      <c r="C36" s="44" t="s">
        <v>261</v>
      </c>
      <c r="D36" s="34" t="s">
        <v>233</v>
      </c>
      <c r="E36" s="45">
        <v>21</v>
      </c>
      <c r="F36" s="58">
        <v>19.3</v>
      </c>
      <c r="G36" s="47">
        <f t="shared" si="1"/>
        <v>1.088082901554404</v>
      </c>
      <c r="H36" s="48" t="s">
        <v>50</v>
      </c>
      <c r="I36" s="48" t="s">
        <v>50</v>
      </c>
      <c r="J36" s="48" t="s">
        <v>50</v>
      </c>
      <c r="K36" s="48" t="s">
        <v>50</v>
      </c>
      <c r="L36" s="48" t="s">
        <v>50</v>
      </c>
      <c r="M36" s="160"/>
    </row>
    <row r="37" spans="1:13" s="42" customFormat="1" ht="44.25" customHeight="1" x14ac:dyDescent="0.25">
      <c r="A37" s="43" t="s">
        <v>108</v>
      </c>
      <c r="B37" s="34">
        <v>31</v>
      </c>
      <c r="C37" s="44" t="s">
        <v>263</v>
      </c>
      <c r="D37" s="34" t="s">
        <v>416</v>
      </c>
      <c r="E37" s="45">
        <v>296.5</v>
      </c>
      <c r="F37" s="58">
        <v>283.10000000000002</v>
      </c>
      <c r="G37" s="47">
        <f t="shared" si="1"/>
        <v>1.0473330978452842</v>
      </c>
      <c r="H37" s="48" t="s">
        <v>50</v>
      </c>
      <c r="I37" s="48" t="s">
        <v>50</v>
      </c>
      <c r="J37" s="48" t="s">
        <v>50</v>
      </c>
      <c r="K37" s="48" t="s">
        <v>50</v>
      </c>
      <c r="L37" s="48" t="s">
        <v>50</v>
      </c>
      <c r="M37" s="160"/>
    </row>
    <row r="38" spans="1:13" s="42" customFormat="1" ht="38.25" x14ac:dyDescent="0.25">
      <c r="A38" s="43" t="s">
        <v>108</v>
      </c>
      <c r="B38" s="34">
        <v>32</v>
      </c>
      <c r="C38" s="44" t="s">
        <v>265</v>
      </c>
      <c r="D38" s="34" t="s">
        <v>233</v>
      </c>
      <c r="E38" s="45">
        <v>15</v>
      </c>
      <c r="F38" s="46">
        <v>5</v>
      </c>
      <c r="G38" s="47">
        <f t="shared" si="1"/>
        <v>3</v>
      </c>
      <c r="H38" s="48" t="s">
        <v>50</v>
      </c>
      <c r="I38" s="48" t="s">
        <v>50</v>
      </c>
      <c r="J38" s="48" t="s">
        <v>50</v>
      </c>
      <c r="K38" s="48" t="s">
        <v>50</v>
      </c>
      <c r="L38" s="48" t="s">
        <v>50</v>
      </c>
      <c r="M38" s="160"/>
    </row>
    <row r="39" spans="1:13" s="42" customFormat="1" ht="51" x14ac:dyDescent="0.25">
      <c r="A39" s="43"/>
      <c r="B39" s="34">
        <v>33</v>
      </c>
      <c r="C39" s="44" t="s">
        <v>267</v>
      </c>
      <c r="D39" s="34" t="s">
        <v>233</v>
      </c>
      <c r="E39" s="45">
        <v>100</v>
      </c>
      <c r="F39" s="46">
        <v>100</v>
      </c>
      <c r="G39" s="47">
        <f t="shared" si="1"/>
        <v>1</v>
      </c>
      <c r="H39" s="48" t="s">
        <v>50</v>
      </c>
      <c r="I39" s="48" t="s">
        <v>50</v>
      </c>
      <c r="J39" s="48" t="s">
        <v>50</v>
      </c>
      <c r="K39" s="48" t="s">
        <v>50</v>
      </c>
      <c r="L39" s="48" t="s">
        <v>50</v>
      </c>
      <c r="M39" s="160"/>
    </row>
    <row r="40" spans="1:13" s="42" customFormat="1" ht="51" x14ac:dyDescent="0.25">
      <c r="A40" s="43" t="s">
        <v>107</v>
      </c>
      <c r="B40" s="34">
        <v>34</v>
      </c>
      <c r="C40" s="44" t="s">
        <v>269</v>
      </c>
      <c r="D40" s="34" t="s">
        <v>233</v>
      </c>
      <c r="E40" s="45">
        <v>41</v>
      </c>
      <c r="F40" s="46">
        <v>37.4</v>
      </c>
      <c r="G40" s="47">
        <f t="shared" si="1"/>
        <v>0.91219512195121943</v>
      </c>
      <c r="H40" s="48" t="s">
        <v>50</v>
      </c>
      <c r="I40" s="48" t="s">
        <v>50</v>
      </c>
      <c r="J40" s="48" t="s">
        <v>50</v>
      </c>
      <c r="K40" s="48" t="s">
        <v>50</v>
      </c>
      <c r="L40" s="48" t="s">
        <v>50</v>
      </c>
      <c r="M40" s="160"/>
    </row>
    <row r="41" spans="1:13" s="42" customFormat="1" ht="51" x14ac:dyDescent="0.25">
      <c r="A41" s="43" t="s">
        <v>107</v>
      </c>
      <c r="B41" s="34">
        <v>35</v>
      </c>
      <c r="C41" s="44" t="s">
        <v>270</v>
      </c>
      <c r="D41" s="34" t="s">
        <v>419</v>
      </c>
      <c r="E41" s="45">
        <v>9</v>
      </c>
      <c r="F41" s="46">
        <v>9.8000000000000007</v>
      </c>
      <c r="G41" s="47">
        <f t="shared" si="1"/>
        <v>1.088888888888889</v>
      </c>
      <c r="H41" s="48" t="s">
        <v>50</v>
      </c>
      <c r="I41" s="48" t="s">
        <v>50</v>
      </c>
      <c r="J41" s="48" t="s">
        <v>50</v>
      </c>
      <c r="K41" s="48" t="s">
        <v>50</v>
      </c>
      <c r="L41" s="48" t="s">
        <v>50</v>
      </c>
      <c r="M41" s="160"/>
    </row>
    <row r="42" spans="1:13" s="42" customFormat="1" ht="25.5" x14ac:dyDescent="0.25">
      <c r="A42" s="49"/>
      <c r="B42" s="34">
        <v>36</v>
      </c>
      <c r="C42" s="57" t="s">
        <v>122</v>
      </c>
      <c r="D42" s="51" t="s">
        <v>50</v>
      </c>
      <c r="E42" s="51" t="s">
        <v>50</v>
      </c>
      <c r="F42" s="51" t="s">
        <v>50</v>
      </c>
      <c r="G42" s="51" t="s">
        <v>50</v>
      </c>
      <c r="H42" s="52">
        <f>AVERAGE(G32:G41)</f>
        <v>1.2051159543534626</v>
      </c>
      <c r="I42" s="53">
        <v>245655.6</v>
      </c>
      <c r="J42" s="53">
        <v>291623.8</v>
      </c>
      <c r="K42" s="54">
        <f>J42/I42</f>
        <v>1.1871245760324616</v>
      </c>
      <c r="L42" s="55">
        <f>H42/K42</f>
        <v>1.0151554257103588</v>
      </c>
      <c r="M42" s="156"/>
    </row>
    <row r="43" spans="1:13" s="42" customFormat="1" ht="16.5" x14ac:dyDescent="0.25">
      <c r="A43" s="49"/>
      <c r="B43" s="188" t="s">
        <v>272</v>
      </c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60"/>
    </row>
    <row r="44" spans="1:13" s="42" customFormat="1" ht="51" x14ac:dyDescent="0.25">
      <c r="A44" s="43" t="s">
        <v>107</v>
      </c>
      <c r="B44" s="34">
        <v>37</v>
      </c>
      <c r="C44" s="44" t="s">
        <v>274</v>
      </c>
      <c r="D44" s="34" t="s">
        <v>233</v>
      </c>
      <c r="E44" s="45">
        <v>29.5</v>
      </c>
      <c r="F44" s="119">
        <v>33</v>
      </c>
      <c r="G44" s="47">
        <f t="shared" si="1"/>
        <v>1.1186440677966101</v>
      </c>
      <c r="H44" s="48" t="s">
        <v>50</v>
      </c>
      <c r="I44" s="48" t="s">
        <v>50</v>
      </c>
      <c r="J44" s="48" t="s">
        <v>50</v>
      </c>
      <c r="K44" s="48" t="s">
        <v>50</v>
      </c>
      <c r="L44" s="48" t="s">
        <v>50</v>
      </c>
      <c r="M44" s="160"/>
    </row>
    <row r="45" spans="1:13" s="42" customFormat="1" ht="51" x14ac:dyDescent="0.25">
      <c r="A45" s="43" t="s">
        <v>107</v>
      </c>
      <c r="B45" s="34">
        <v>38</v>
      </c>
      <c r="C45" s="44" t="s">
        <v>276</v>
      </c>
      <c r="D45" s="34" t="s">
        <v>420</v>
      </c>
      <c r="E45" s="45">
        <v>33</v>
      </c>
      <c r="F45" s="119">
        <v>38</v>
      </c>
      <c r="G45" s="47">
        <f t="shared" si="1"/>
        <v>1.1515151515151516</v>
      </c>
      <c r="H45" s="48" t="s">
        <v>50</v>
      </c>
      <c r="I45" s="48" t="s">
        <v>50</v>
      </c>
      <c r="J45" s="48" t="s">
        <v>50</v>
      </c>
      <c r="K45" s="48" t="s">
        <v>50</v>
      </c>
      <c r="L45" s="48" t="s">
        <v>50</v>
      </c>
      <c r="M45" s="160"/>
    </row>
    <row r="46" spans="1:13" s="42" customFormat="1" ht="25.5" x14ac:dyDescent="0.25">
      <c r="A46" s="49"/>
      <c r="B46" s="34">
        <v>39</v>
      </c>
      <c r="C46" s="57" t="s">
        <v>123</v>
      </c>
      <c r="D46" s="51" t="s">
        <v>50</v>
      </c>
      <c r="E46" s="51" t="s">
        <v>50</v>
      </c>
      <c r="F46" s="51" t="s">
        <v>50</v>
      </c>
      <c r="G46" s="51" t="s">
        <v>50</v>
      </c>
      <c r="H46" s="52">
        <f>AVERAGE(G35:G36)</f>
        <v>0.95464436138011255</v>
      </c>
      <c r="I46" s="53" t="s">
        <v>50</v>
      </c>
      <c r="J46" s="53" t="s">
        <v>50</v>
      </c>
      <c r="K46" s="54" t="s">
        <v>50</v>
      </c>
      <c r="L46" s="54" t="s">
        <v>50</v>
      </c>
      <c r="M46" s="156"/>
    </row>
    <row r="47" spans="1:13" s="42" customFormat="1" ht="16.5" x14ac:dyDescent="0.25">
      <c r="A47" s="49"/>
      <c r="B47" s="188" t="s">
        <v>278</v>
      </c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60"/>
    </row>
    <row r="48" spans="1:13" s="42" customFormat="1" ht="135.75" customHeight="1" x14ac:dyDescent="0.25">
      <c r="A48" s="43" t="s">
        <v>108</v>
      </c>
      <c r="B48" s="34">
        <v>40</v>
      </c>
      <c r="C48" s="108" t="s">
        <v>280</v>
      </c>
      <c r="D48" s="35" t="s">
        <v>423</v>
      </c>
      <c r="E48" s="45">
        <v>24</v>
      </c>
      <c r="F48" s="105">
        <v>24.4</v>
      </c>
      <c r="G48" s="47">
        <f t="shared" si="1"/>
        <v>0.98360655737704927</v>
      </c>
      <c r="H48" s="48" t="s">
        <v>50</v>
      </c>
      <c r="I48" s="48" t="s">
        <v>50</v>
      </c>
      <c r="J48" s="48" t="s">
        <v>50</v>
      </c>
      <c r="K48" s="48" t="s">
        <v>50</v>
      </c>
      <c r="L48" s="48" t="s">
        <v>50</v>
      </c>
      <c r="M48" s="160"/>
    </row>
    <row r="49" spans="1:13" s="42" customFormat="1" ht="92.25" customHeight="1" x14ac:dyDescent="0.25">
      <c r="A49" s="43" t="s">
        <v>107</v>
      </c>
      <c r="B49" s="34">
        <v>41</v>
      </c>
      <c r="C49" s="108" t="s">
        <v>283</v>
      </c>
      <c r="D49" s="34" t="s">
        <v>233</v>
      </c>
      <c r="E49" s="45">
        <v>92</v>
      </c>
      <c r="F49" s="105">
        <v>99.9</v>
      </c>
      <c r="G49" s="47">
        <f t="shared" si="1"/>
        <v>1.0858695652173913</v>
      </c>
      <c r="H49" s="48" t="s">
        <v>50</v>
      </c>
      <c r="I49" s="48" t="s">
        <v>50</v>
      </c>
      <c r="J49" s="48" t="s">
        <v>50</v>
      </c>
      <c r="K49" s="48" t="s">
        <v>50</v>
      </c>
      <c r="L49" s="48" t="s">
        <v>50</v>
      </c>
      <c r="M49" s="160"/>
    </row>
    <row r="50" spans="1:13" s="42" customFormat="1" ht="61.5" customHeight="1" x14ac:dyDescent="0.25">
      <c r="A50" s="43" t="s">
        <v>108</v>
      </c>
      <c r="B50" s="34">
        <v>42</v>
      </c>
      <c r="C50" s="108" t="s">
        <v>284</v>
      </c>
      <c r="D50" s="34" t="s">
        <v>421</v>
      </c>
      <c r="E50" s="45">
        <v>3</v>
      </c>
      <c r="F50" s="105">
        <v>2.9</v>
      </c>
      <c r="G50" s="47">
        <f t="shared" si="1"/>
        <v>1.0344827586206897</v>
      </c>
      <c r="H50" s="48" t="s">
        <v>50</v>
      </c>
      <c r="I50" s="48" t="s">
        <v>50</v>
      </c>
      <c r="J50" s="48" t="s">
        <v>50</v>
      </c>
      <c r="K50" s="48" t="s">
        <v>50</v>
      </c>
      <c r="L50" s="48" t="s">
        <v>50</v>
      </c>
      <c r="M50" s="160"/>
    </row>
    <row r="51" spans="1:13" s="42" customFormat="1" ht="76.5" x14ac:dyDescent="0.25">
      <c r="A51" s="43" t="s">
        <v>108</v>
      </c>
      <c r="B51" s="34">
        <v>43</v>
      </c>
      <c r="C51" s="108" t="s">
        <v>285</v>
      </c>
      <c r="D51" s="34" t="s">
        <v>289</v>
      </c>
      <c r="E51" s="45">
        <v>69</v>
      </c>
      <c r="F51" s="105" t="s">
        <v>407</v>
      </c>
      <c r="G51" s="47">
        <f t="shared" si="1"/>
        <v>0</v>
      </c>
      <c r="H51" s="48" t="s">
        <v>50</v>
      </c>
      <c r="I51" s="48" t="s">
        <v>50</v>
      </c>
      <c r="J51" s="48" t="s">
        <v>50</v>
      </c>
      <c r="K51" s="48" t="s">
        <v>50</v>
      </c>
      <c r="L51" s="48" t="s">
        <v>50</v>
      </c>
      <c r="M51" s="160"/>
    </row>
    <row r="52" spans="1:13" s="42" customFormat="1" ht="153" x14ac:dyDescent="0.25">
      <c r="A52" s="43" t="s">
        <v>107</v>
      </c>
      <c r="B52" s="34">
        <v>44</v>
      </c>
      <c r="C52" s="108" t="s">
        <v>286</v>
      </c>
      <c r="D52" s="34" t="s">
        <v>424</v>
      </c>
      <c r="E52" s="45">
        <v>97</v>
      </c>
      <c r="F52" s="119">
        <v>99</v>
      </c>
      <c r="G52" s="47">
        <f t="shared" si="1"/>
        <v>1.0206185567010309</v>
      </c>
      <c r="H52" s="48" t="s">
        <v>50</v>
      </c>
      <c r="I52" s="48" t="s">
        <v>50</v>
      </c>
      <c r="J52" s="48" t="s">
        <v>50</v>
      </c>
      <c r="K52" s="48" t="s">
        <v>50</v>
      </c>
      <c r="L52" s="48" t="s">
        <v>50</v>
      </c>
      <c r="M52" s="160"/>
    </row>
    <row r="53" spans="1:13" s="42" customFormat="1" ht="159.75" customHeight="1" x14ac:dyDescent="0.25">
      <c r="A53" s="43" t="s">
        <v>107</v>
      </c>
      <c r="B53" s="34">
        <v>45</v>
      </c>
      <c r="C53" s="108" t="s">
        <v>287</v>
      </c>
      <c r="D53" s="34" t="s">
        <v>425</v>
      </c>
      <c r="E53" s="45">
        <v>97</v>
      </c>
      <c r="F53" s="119">
        <v>99</v>
      </c>
      <c r="G53" s="47">
        <f t="shared" si="1"/>
        <v>1.0206185567010309</v>
      </c>
      <c r="H53" s="48" t="s">
        <v>50</v>
      </c>
      <c r="I53" s="48" t="s">
        <v>50</v>
      </c>
      <c r="J53" s="48" t="s">
        <v>50</v>
      </c>
      <c r="K53" s="48" t="s">
        <v>50</v>
      </c>
      <c r="L53" s="48" t="s">
        <v>50</v>
      </c>
      <c r="M53" s="160"/>
    </row>
    <row r="54" spans="1:13" s="42" customFormat="1" ht="25.5" x14ac:dyDescent="0.25">
      <c r="A54" s="43"/>
      <c r="B54" s="34">
        <v>46</v>
      </c>
      <c r="C54" s="57" t="s">
        <v>124</v>
      </c>
      <c r="D54" s="51" t="s">
        <v>50</v>
      </c>
      <c r="E54" s="51" t="s">
        <v>50</v>
      </c>
      <c r="F54" s="51" t="s">
        <v>50</v>
      </c>
      <c r="G54" s="51" t="s">
        <v>50</v>
      </c>
      <c r="H54" s="52">
        <f>AVERAGE(G48:G53)</f>
        <v>0.85753266576953202</v>
      </c>
      <c r="I54" s="53">
        <v>82012.100000000006</v>
      </c>
      <c r="J54" s="53">
        <v>98073.4</v>
      </c>
      <c r="K54" s="54">
        <f>J54/I54</f>
        <v>1.1958406137630908</v>
      </c>
      <c r="L54" s="55">
        <f>H54/K54</f>
        <v>0.71709612125568656</v>
      </c>
      <c r="M54" s="156"/>
    </row>
    <row r="55" spans="1:13" s="42" customFormat="1" ht="16.5" x14ac:dyDescent="0.25">
      <c r="A55" s="43"/>
      <c r="B55" s="188" t="s">
        <v>292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60"/>
    </row>
    <row r="56" spans="1:13" s="42" customFormat="1" ht="33" x14ac:dyDescent="0.25">
      <c r="A56" s="43" t="s">
        <v>107</v>
      </c>
      <c r="B56" s="34">
        <v>47</v>
      </c>
      <c r="C56" s="44" t="s">
        <v>294</v>
      </c>
      <c r="D56" s="105" t="s">
        <v>233</v>
      </c>
      <c r="E56" s="45">
        <v>13</v>
      </c>
      <c r="F56" s="105">
        <v>1.4</v>
      </c>
      <c r="G56" s="47">
        <f t="shared" si="1"/>
        <v>0.10769230769230768</v>
      </c>
      <c r="H56" s="48" t="s">
        <v>50</v>
      </c>
      <c r="I56" s="48" t="s">
        <v>50</v>
      </c>
      <c r="J56" s="48" t="s">
        <v>50</v>
      </c>
      <c r="K56" s="48" t="s">
        <v>50</v>
      </c>
      <c r="L56" s="48" t="s">
        <v>50</v>
      </c>
      <c r="M56" s="160"/>
    </row>
    <row r="57" spans="1:13" s="42" customFormat="1" ht="33" x14ac:dyDescent="0.25">
      <c r="A57" s="43" t="s">
        <v>107</v>
      </c>
      <c r="B57" s="34">
        <v>48</v>
      </c>
      <c r="C57" s="44" t="s">
        <v>295</v>
      </c>
      <c r="D57" s="105" t="s">
        <v>233</v>
      </c>
      <c r="E57" s="45">
        <v>6</v>
      </c>
      <c r="F57" s="105">
        <v>6.7</v>
      </c>
      <c r="G57" s="47">
        <f t="shared" si="1"/>
        <v>1.1166666666666667</v>
      </c>
      <c r="H57" s="48" t="s">
        <v>50</v>
      </c>
      <c r="I57" s="48" t="s">
        <v>50</v>
      </c>
      <c r="J57" s="48" t="s">
        <v>50</v>
      </c>
      <c r="K57" s="48" t="s">
        <v>50</v>
      </c>
      <c r="L57" s="48" t="s">
        <v>50</v>
      </c>
      <c r="M57" s="160"/>
    </row>
    <row r="58" spans="1:13" s="42" customFormat="1" ht="38.25" x14ac:dyDescent="0.25">
      <c r="A58" s="43" t="s">
        <v>107</v>
      </c>
      <c r="B58" s="34">
        <v>49</v>
      </c>
      <c r="C58" s="44" t="s">
        <v>296</v>
      </c>
      <c r="D58" s="105" t="s">
        <v>233</v>
      </c>
      <c r="E58" s="45">
        <v>73</v>
      </c>
      <c r="F58" s="119">
        <v>72</v>
      </c>
      <c r="G58" s="47">
        <f t="shared" si="1"/>
        <v>0.98630136986301364</v>
      </c>
      <c r="H58" s="48" t="s">
        <v>50</v>
      </c>
      <c r="I58" s="48" t="s">
        <v>50</v>
      </c>
      <c r="J58" s="48" t="s">
        <v>50</v>
      </c>
      <c r="K58" s="48" t="s">
        <v>50</v>
      </c>
      <c r="L58" s="48" t="s">
        <v>50</v>
      </c>
      <c r="M58" s="160"/>
    </row>
    <row r="59" spans="1:13" s="42" customFormat="1" ht="25.5" x14ac:dyDescent="0.25">
      <c r="A59" s="43"/>
      <c r="B59" s="34">
        <v>50</v>
      </c>
      <c r="C59" s="57" t="s">
        <v>399</v>
      </c>
      <c r="D59" s="51" t="s">
        <v>50</v>
      </c>
      <c r="E59" s="51" t="s">
        <v>50</v>
      </c>
      <c r="F59" s="51" t="s">
        <v>50</v>
      </c>
      <c r="G59" s="51" t="s">
        <v>50</v>
      </c>
      <c r="H59" s="52">
        <f>AVERAGE(G56:G58)</f>
        <v>0.73688678140732933</v>
      </c>
      <c r="I59" s="112" t="s">
        <v>50</v>
      </c>
      <c r="J59" s="112" t="s">
        <v>50</v>
      </c>
      <c r="K59" s="111" t="s">
        <v>50</v>
      </c>
      <c r="L59" s="111" t="s">
        <v>50</v>
      </c>
      <c r="M59" s="156"/>
    </row>
    <row r="60" spans="1:13" s="42" customFormat="1" ht="16.5" x14ac:dyDescent="0.25">
      <c r="A60" s="43"/>
      <c r="B60" s="34"/>
      <c r="C60" s="188" t="s">
        <v>297</v>
      </c>
      <c r="D60" s="188"/>
      <c r="E60" s="188"/>
      <c r="F60" s="188"/>
      <c r="G60" s="188"/>
      <c r="H60" s="188"/>
      <c r="I60" s="188"/>
      <c r="J60" s="188"/>
      <c r="K60" s="188"/>
      <c r="L60" s="188"/>
      <c r="M60" s="156"/>
    </row>
    <row r="61" spans="1:13" s="42" customFormat="1" ht="51" x14ac:dyDescent="0.25">
      <c r="A61" s="43" t="s">
        <v>107</v>
      </c>
      <c r="B61" s="34">
        <v>51</v>
      </c>
      <c r="C61" s="109" t="s">
        <v>400</v>
      </c>
      <c r="D61" s="48" t="s">
        <v>301</v>
      </c>
      <c r="E61" s="45">
        <v>7.7</v>
      </c>
      <c r="F61" s="45">
        <v>6.3</v>
      </c>
      <c r="G61" s="47">
        <f t="shared" si="1"/>
        <v>0.81818181818181812</v>
      </c>
      <c r="H61" s="48" t="s">
        <v>50</v>
      </c>
      <c r="I61" s="48" t="s">
        <v>50</v>
      </c>
      <c r="J61" s="48" t="s">
        <v>50</v>
      </c>
      <c r="K61" s="48" t="s">
        <v>50</v>
      </c>
      <c r="L61" s="48" t="s">
        <v>50</v>
      </c>
      <c r="M61" s="156"/>
    </row>
    <row r="62" spans="1:13" s="42" customFormat="1" ht="51" x14ac:dyDescent="0.25">
      <c r="A62" s="43" t="s">
        <v>107</v>
      </c>
      <c r="B62" s="34">
        <v>52</v>
      </c>
      <c r="C62" s="109" t="s">
        <v>300</v>
      </c>
      <c r="D62" s="48" t="s">
        <v>302</v>
      </c>
      <c r="E62" s="45">
        <v>2.8</v>
      </c>
      <c r="F62" s="45">
        <v>0</v>
      </c>
      <c r="G62" s="47">
        <f t="shared" si="1"/>
        <v>0</v>
      </c>
      <c r="H62" s="48" t="s">
        <v>50</v>
      </c>
      <c r="I62" s="48" t="s">
        <v>50</v>
      </c>
      <c r="J62" s="48" t="s">
        <v>50</v>
      </c>
      <c r="K62" s="48" t="s">
        <v>50</v>
      </c>
      <c r="L62" s="48" t="s">
        <v>50</v>
      </c>
      <c r="M62" s="156"/>
    </row>
    <row r="63" spans="1:13" s="42" customFormat="1" ht="25.5" x14ac:dyDescent="0.25">
      <c r="A63" s="43"/>
      <c r="B63" s="34">
        <v>53</v>
      </c>
      <c r="C63" s="57" t="s">
        <v>401</v>
      </c>
      <c r="D63" s="51" t="s">
        <v>50</v>
      </c>
      <c r="E63" s="51" t="s">
        <v>50</v>
      </c>
      <c r="F63" s="51" t="s">
        <v>50</v>
      </c>
      <c r="G63" s="51" t="s">
        <v>50</v>
      </c>
      <c r="H63" s="52">
        <f>AVERAGE(G61:G62)</f>
        <v>0.40909090909090906</v>
      </c>
      <c r="I63" s="53" t="s">
        <v>50</v>
      </c>
      <c r="J63" s="53" t="s">
        <v>50</v>
      </c>
      <c r="K63" s="54" t="s">
        <v>50</v>
      </c>
      <c r="L63" s="54" t="s">
        <v>50</v>
      </c>
      <c r="M63" s="156"/>
    </row>
    <row r="64" spans="1:13" s="42" customFormat="1" ht="16.5" x14ac:dyDescent="0.25">
      <c r="A64" s="43"/>
      <c r="B64" s="34"/>
      <c r="C64" s="188" t="s">
        <v>303</v>
      </c>
      <c r="D64" s="188"/>
      <c r="E64" s="188"/>
      <c r="F64" s="188"/>
      <c r="G64" s="188"/>
      <c r="H64" s="188"/>
      <c r="I64" s="188"/>
      <c r="J64" s="188"/>
      <c r="K64" s="188"/>
      <c r="L64" s="188"/>
      <c r="M64" s="156"/>
    </row>
    <row r="65" spans="1:13" s="42" customFormat="1" ht="33" x14ac:dyDescent="0.25">
      <c r="A65" s="43" t="s">
        <v>107</v>
      </c>
      <c r="B65" s="34">
        <v>54</v>
      </c>
      <c r="C65" s="109" t="s">
        <v>305</v>
      </c>
      <c r="D65" s="48" t="s">
        <v>422</v>
      </c>
      <c r="E65" s="45">
        <v>28</v>
      </c>
      <c r="F65" s="45">
        <v>27.9</v>
      </c>
      <c r="G65" s="47">
        <f t="shared" si="1"/>
        <v>0.99642857142857133</v>
      </c>
      <c r="H65" s="48" t="s">
        <v>50</v>
      </c>
      <c r="I65" s="48" t="s">
        <v>50</v>
      </c>
      <c r="J65" s="48" t="s">
        <v>50</v>
      </c>
      <c r="K65" s="48" t="s">
        <v>50</v>
      </c>
      <c r="L65" s="48" t="s">
        <v>50</v>
      </c>
      <c r="M65" s="156"/>
    </row>
    <row r="66" spans="1:13" s="42" customFormat="1" ht="33" x14ac:dyDescent="0.25">
      <c r="A66" s="43" t="s">
        <v>107</v>
      </c>
      <c r="B66" s="34">
        <v>55</v>
      </c>
      <c r="C66" s="109" t="s">
        <v>306</v>
      </c>
      <c r="D66" s="48" t="s">
        <v>422</v>
      </c>
      <c r="E66" s="45">
        <v>63.9</v>
      </c>
      <c r="F66" s="45">
        <v>60.6</v>
      </c>
      <c r="G66" s="47">
        <f t="shared" si="1"/>
        <v>0.94835680751173712</v>
      </c>
      <c r="H66" s="48" t="s">
        <v>50</v>
      </c>
      <c r="I66" s="48" t="s">
        <v>50</v>
      </c>
      <c r="J66" s="48" t="s">
        <v>50</v>
      </c>
      <c r="K66" s="48" t="s">
        <v>50</v>
      </c>
      <c r="L66" s="48" t="s">
        <v>50</v>
      </c>
      <c r="M66" s="156"/>
    </row>
    <row r="67" spans="1:13" s="42" customFormat="1" ht="33" x14ac:dyDescent="0.25">
      <c r="A67" s="43" t="s">
        <v>107</v>
      </c>
      <c r="B67" s="34">
        <v>56</v>
      </c>
      <c r="C67" s="109" t="s">
        <v>309</v>
      </c>
      <c r="D67" s="48" t="s">
        <v>233</v>
      </c>
      <c r="E67" s="45">
        <v>88.2</v>
      </c>
      <c r="F67" s="45">
        <v>88.4</v>
      </c>
      <c r="G67" s="47">
        <f t="shared" si="1"/>
        <v>1.0022675736961451</v>
      </c>
      <c r="H67" s="48" t="s">
        <v>50</v>
      </c>
      <c r="I67" s="48" t="s">
        <v>50</v>
      </c>
      <c r="J67" s="48" t="s">
        <v>50</v>
      </c>
      <c r="K67" s="48" t="s">
        <v>50</v>
      </c>
      <c r="L67" s="48" t="s">
        <v>50</v>
      </c>
      <c r="M67" s="156"/>
    </row>
    <row r="68" spans="1:13" s="42" customFormat="1" ht="38.25" x14ac:dyDescent="0.25">
      <c r="A68" s="43" t="s">
        <v>107</v>
      </c>
      <c r="B68" s="34">
        <v>57</v>
      </c>
      <c r="C68" s="109" t="s">
        <v>310</v>
      </c>
      <c r="D68" s="48" t="s">
        <v>233</v>
      </c>
      <c r="E68" s="45">
        <v>90.8</v>
      </c>
      <c r="F68" s="45">
        <v>90.2</v>
      </c>
      <c r="G68" s="47">
        <f t="shared" si="1"/>
        <v>0.99339207048458156</v>
      </c>
      <c r="H68" s="48" t="s">
        <v>50</v>
      </c>
      <c r="I68" s="48" t="s">
        <v>50</v>
      </c>
      <c r="J68" s="48" t="s">
        <v>50</v>
      </c>
      <c r="K68" s="48" t="s">
        <v>50</v>
      </c>
      <c r="L68" s="48" t="s">
        <v>50</v>
      </c>
      <c r="M68" s="156"/>
    </row>
    <row r="69" spans="1:13" s="42" customFormat="1" ht="114.75" x14ac:dyDescent="0.25">
      <c r="A69" s="43" t="s">
        <v>107</v>
      </c>
      <c r="B69" s="34">
        <v>58</v>
      </c>
      <c r="C69" s="109" t="s">
        <v>311</v>
      </c>
      <c r="D69" s="48"/>
      <c r="E69" s="45" t="s">
        <v>33</v>
      </c>
      <c r="F69" s="45" t="s">
        <v>33</v>
      </c>
      <c r="G69" s="47">
        <f t="shared" si="1"/>
        <v>0</v>
      </c>
      <c r="H69" s="48" t="s">
        <v>50</v>
      </c>
      <c r="I69" s="48" t="s">
        <v>50</v>
      </c>
      <c r="J69" s="48" t="s">
        <v>50</v>
      </c>
      <c r="K69" s="48" t="s">
        <v>50</v>
      </c>
      <c r="L69" s="48" t="s">
        <v>50</v>
      </c>
      <c r="M69" s="156"/>
    </row>
    <row r="70" spans="1:13" s="42" customFormat="1" ht="165.75" x14ac:dyDescent="0.25">
      <c r="A70" s="43" t="s">
        <v>107</v>
      </c>
      <c r="B70" s="34">
        <v>59</v>
      </c>
      <c r="C70" s="109" t="s">
        <v>312</v>
      </c>
      <c r="D70" s="48"/>
      <c r="E70" s="45" t="s">
        <v>33</v>
      </c>
      <c r="F70" s="45" t="s">
        <v>33</v>
      </c>
      <c r="G70" s="47">
        <f t="shared" si="1"/>
        <v>0</v>
      </c>
      <c r="H70" s="48" t="s">
        <v>50</v>
      </c>
      <c r="I70" s="48" t="s">
        <v>50</v>
      </c>
      <c r="J70" s="48" t="s">
        <v>50</v>
      </c>
      <c r="K70" s="48" t="s">
        <v>50</v>
      </c>
      <c r="L70" s="48" t="s">
        <v>50</v>
      </c>
      <c r="M70" s="156"/>
    </row>
    <row r="71" spans="1:13" s="42" customFormat="1" ht="89.25" x14ac:dyDescent="0.25">
      <c r="A71" s="43" t="s">
        <v>107</v>
      </c>
      <c r="B71" s="34">
        <v>60</v>
      </c>
      <c r="C71" s="109" t="s">
        <v>314</v>
      </c>
      <c r="D71" s="48" t="s">
        <v>319</v>
      </c>
      <c r="E71" s="45">
        <v>34</v>
      </c>
      <c r="F71" s="45">
        <v>40</v>
      </c>
      <c r="G71" s="47">
        <f t="shared" si="1"/>
        <v>1.1764705882352942</v>
      </c>
      <c r="H71" s="48" t="s">
        <v>50</v>
      </c>
      <c r="I71" s="48" t="s">
        <v>50</v>
      </c>
      <c r="J71" s="48" t="s">
        <v>50</v>
      </c>
      <c r="K71" s="48" t="s">
        <v>50</v>
      </c>
      <c r="L71" s="48" t="s">
        <v>50</v>
      </c>
      <c r="M71" s="156"/>
    </row>
    <row r="72" spans="1:13" s="42" customFormat="1" ht="89.25" x14ac:dyDescent="0.25">
      <c r="A72" s="43"/>
      <c r="B72" s="34">
        <v>61</v>
      </c>
      <c r="C72" s="109" t="s">
        <v>315</v>
      </c>
      <c r="D72" s="48" t="s">
        <v>319</v>
      </c>
      <c r="E72" s="45">
        <v>650</v>
      </c>
      <c r="F72" s="45">
        <v>965</v>
      </c>
      <c r="G72" s="47">
        <f t="shared" si="1"/>
        <v>0.67357512953367871</v>
      </c>
      <c r="H72" s="48" t="s">
        <v>50</v>
      </c>
      <c r="I72" s="48" t="s">
        <v>50</v>
      </c>
      <c r="J72" s="48" t="s">
        <v>50</v>
      </c>
      <c r="K72" s="48" t="s">
        <v>50</v>
      </c>
      <c r="L72" s="48" t="s">
        <v>50</v>
      </c>
      <c r="M72" s="156"/>
    </row>
    <row r="73" spans="1:13" s="42" customFormat="1" ht="38.25" x14ac:dyDescent="0.25">
      <c r="A73" s="43" t="s">
        <v>107</v>
      </c>
      <c r="B73" s="34">
        <v>62</v>
      </c>
      <c r="C73" s="109" t="s">
        <v>316</v>
      </c>
      <c r="D73" s="48" t="s">
        <v>233</v>
      </c>
      <c r="E73" s="45">
        <v>89</v>
      </c>
      <c r="F73" s="45">
        <v>86.8</v>
      </c>
      <c r="G73" s="47">
        <f t="shared" si="1"/>
        <v>0.97528089887640446</v>
      </c>
      <c r="H73" s="48" t="s">
        <v>50</v>
      </c>
      <c r="I73" s="48" t="s">
        <v>50</v>
      </c>
      <c r="J73" s="48" t="s">
        <v>50</v>
      </c>
      <c r="K73" s="48" t="s">
        <v>50</v>
      </c>
      <c r="L73" s="48" t="s">
        <v>50</v>
      </c>
      <c r="M73" s="156"/>
    </row>
    <row r="74" spans="1:13" s="42" customFormat="1" ht="38.25" x14ac:dyDescent="0.25">
      <c r="A74" s="43" t="s">
        <v>107</v>
      </c>
      <c r="B74" s="34">
        <v>63</v>
      </c>
      <c r="C74" s="109" t="s">
        <v>317</v>
      </c>
      <c r="D74" s="48" t="s">
        <v>233</v>
      </c>
      <c r="E74" s="45">
        <v>90.1</v>
      </c>
      <c r="F74" s="45">
        <v>90.2</v>
      </c>
      <c r="G74" s="47">
        <f t="shared" si="1"/>
        <v>1.0011098779134295</v>
      </c>
      <c r="H74" s="48" t="s">
        <v>50</v>
      </c>
      <c r="I74" s="48" t="s">
        <v>50</v>
      </c>
      <c r="J74" s="48" t="s">
        <v>50</v>
      </c>
      <c r="K74" s="48" t="s">
        <v>50</v>
      </c>
      <c r="L74" s="48" t="s">
        <v>50</v>
      </c>
      <c r="M74" s="156"/>
    </row>
    <row r="75" spans="1:13" s="42" customFormat="1" ht="33" x14ac:dyDescent="0.25">
      <c r="A75" s="43" t="s">
        <v>108</v>
      </c>
      <c r="B75" s="34">
        <v>64</v>
      </c>
      <c r="C75" s="109" t="s">
        <v>318</v>
      </c>
      <c r="D75" s="48" t="s">
        <v>33</v>
      </c>
      <c r="E75" s="48">
        <v>1.35</v>
      </c>
      <c r="F75" s="48">
        <v>1.34</v>
      </c>
      <c r="G75" s="47">
        <f t="shared" si="1"/>
        <v>1.0074626865671641</v>
      </c>
      <c r="H75" s="48" t="s">
        <v>50</v>
      </c>
      <c r="I75" s="48" t="s">
        <v>50</v>
      </c>
      <c r="J75" s="48" t="s">
        <v>50</v>
      </c>
      <c r="K75" s="48" t="s">
        <v>50</v>
      </c>
      <c r="L75" s="48" t="s">
        <v>50</v>
      </c>
      <c r="M75" s="156"/>
    </row>
    <row r="76" spans="1:13" s="42" customFormat="1" ht="89.25" x14ac:dyDescent="0.25">
      <c r="A76" s="43"/>
      <c r="B76" s="34">
        <v>65</v>
      </c>
      <c r="C76" s="109" t="s">
        <v>321</v>
      </c>
      <c r="D76" s="48" t="s">
        <v>319</v>
      </c>
      <c r="E76" s="45">
        <v>120</v>
      </c>
      <c r="F76" s="45">
        <v>310</v>
      </c>
      <c r="G76" s="47">
        <f t="shared" si="1"/>
        <v>0.38709677419354838</v>
      </c>
      <c r="H76" s="48" t="s">
        <v>50</v>
      </c>
      <c r="I76" s="48" t="s">
        <v>50</v>
      </c>
      <c r="J76" s="48" t="s">
        <v>50</v>
      </c>
      <c r="K76" s="48" t="s">
        <v>50</v>
      </c>
      <c r="L76" s="48" t="s">
        <v>50</v>
      </c>
      <c r="M76" s="156"/>
    </row>
    <row r="77" spans="1:13" s="42" customFormat="1" ht="139.5" customHeight="1" x14ac:dyDescent="0.25">
      <c r="A77" s="43" t="s">
        <v>108</v>
      </c>
      <c r="B77" s="34">
        <v>66</v>
      </c>
      <c r="C77" s="109" t="s">
        <v>323</v>
      </c>
      <c r="D77" s="48" t="s">
        <v>233</v>
      </c>
      <c r="E77" s="48">
        <v>1.45</v>
      </c>
      <c r="F77" s="185">
        <v>1.41</v>
      </c>
      <c r="G77" s="47">
        <f t="shared" si="1"/>
        <v>1.0283687943262412</v>
      </c>
      <c r="H77" s="48" t="s">
        <v>50</v>
      </c>
      <c r="I77" s="48" t="s">
        <v>50</v>
      </c>
      <c r="J77" s="48" t="s">
        <v>50</v>
      </c>
      <c r="K77" s="48" t="s">
        <v>50</v>
      </c>
      <c r="L77" s="48" t="s">
        <v>50</v>
      </c>
      <c r="M77" s="156"/>
    </row>
    <row r="78" spans="1:13" s="42" customFormat="1" ht="140.25" x14ac:dyDescent="0.25">
      <c r="A78" s="43" t="s">
        <v>107</v>
      </c>
      <c r="B78" s="34">
        <v>67</v>
      </c>
      <c r="C78" s="109" t="s">
        <v>324</v>
      </c>
      <c r="D78" s="48" t="s">
        <v>233</v>
      </c>
      <c r="E78" s="183">
        <v>100</v>
      </c>
      <c r="F78" s="46">
        <v>100</v>
      </c>
      <c r="G78" s="184">
        <f t="shared" si="1"/>
        <v>1</v>
      </c>
      <c r="H78" s="48" t="s">
        <v>50</v>
      </c>
      <c r="I78" s="48" t="s">
        <v>50</v>
      </c>
      <c r="J78" s="48" t="s">
        <v>50</v>
      </c>
      <c r="K78" s="48" t="s">
        <v>50</v>
      </c>
      <c r="L78" s="48" t="s">
        <v>50</v>
      </c>
      <c r="M78" s="156"/>
    </row>
    <row r="79" spans="1:13" s="42" customFormat="1" ht="127.5" x14ac:dyDescent="0.25">
      <c r="A79" s="43" t="s">
        <v>108</v>
      </c>
      <c r="B79" s="34">
        <v>68</v>
      </c>
      <c r="C79" s="109" t="s">
        <v>325</v>
      </c>
      <c r="D79" s="48" t="s">
        <v>233</v>
      </c>
      <c r="E79" s="45">
        <v>2.8</v>
      </c>
      <c r="F79" s="186">
        <v>4</v>
      </c>
      <c r="G79" s="47">
        <f t="shared" si="1"/>
        <v>0.7</v>
      </c>
      <c r="H79" s="48" t="s">
        <v>50</v>
      </c>
      <c r="I79" s="48" t="s">
        <v>50</v>
      </c>
      <c r="J79" s="48" t="s">
        <v>50</v>
      </c>
      <c r="K79" s="48" t="s">
        <v>50</v>
      </c>
      <c r="L79" s="48" t="s">
        <v>50</v>
      </c>
      <c r="M79" s="156"/>
    </row>
    <row r="80" spans="1:13" s="42" customFormat="1" ht="140.25" x14ac:dyDescent="0.25">
      <c r="A80" s="43"/>
      <c r="B80" s="34">
        <v>69</v>
      </c>
      <c r="C80" s="109" t="s">
        <v>327</v>
      </c>
      <c r="D80" s="48" t="s">
        <v>233</v>
      </c>
      <c r="E80" s="45">
        <v>35</v>
      </c>
      <c r="F80" s="45">
        <v>32.43</v>
      </c>
      <c r="G80" s="47">
        <f t="shared" si="1"/>
        <v>1.0792476102374344</v>
      </c>
      <c r="H80" s="48" t="s">
        <v>50</v>
      </c>
      <c r="I80" s="48" t="s">
        <v>50</v>
      </c>
      <c r="J80" s="48" t="s">
        <v>50</v>
      </c>
      <c r="K80" s="48" t="s">
        <v>50</v>
      </c>
      <c r="L80" s="48" t="s">
        <v>50</v>
      </c>
      <c r="M80" s="156"/>
    </row>
    <row r="81" spans="1:13" s="42" customFormat="1" ht="149.25" customHeight="1" x14ac:dyDescent="0.25">
      <c r="A81" s="43"/>
      <c r="B81" s="34">
        <v>70</v>
      </c>
      <c r="C81" s="109" t="s">
        <v>328</v>
      </c>
      <c r="D81" s="48" t="s">
        <v>233</v>
      </c>
      <c r="E81" s="45">
        <v>15.5</v>
      </c>
      <c r="F81" s="45" t="s">
        <v>33</v>
      </c>
      <c r="G81" s="47">
        <f t="shared" si="1"/>
        <v>0</v>
      </c>
      <c r="H81" s="48" t="s">
        <v>50</v>
      </c>
      <c r="I81" s="48" t="s">
        <v>50</v>
      </c>
      <c r="J81" s="48" t="s">
        <v>50</v>
      </c>
      <c r="K81" s="48" t="s">
        <v>50</v>
      </c>
      <c r="L81" s="48" t="s">
        <v>50</v>
      </c>
      <c r="M81" s="156"/>
    </row>
    <row r="82" spans="1:13" s="42" customFormat="1" ht="28.5" customHeight="1" x14ac:dyDescent="0.25">
      <c r="A82" s="43"/>
      <c r="B82" s="34">
        <v>71</v>
      </c>
      <c r="C82" s="109" t="s">
        <v>330</v>
      </c>
      <c r="D82" s="48" t="s">
        <v>233</v>
      </c>
      <c r="E82" s="39">
        <v>-5</v>
      </c>
      <c r="F82" s="120" t="s">
        <v>409</v>
      </c>
      <c r="G82" s="47">
        <f t="shared" si="1"/>
        <v>-1.0416666666666667</v>
      </c>
      <c r="H82" s="48" t="s">
        <v>50</v>
      </c>
      <c r="I82" s="48" t="s">
        <v>50</v>
      </c>
      <c r="J82" s="48" t="s">
        <v>50</v>
      </c>
      <c r="K82" s="48" t="s">
        <v>50</v>
      </c>
      <c r="L82" s="48" t="s">
        <v>50</v>
      </c>
      <c r="M82" s="156"/>
    </row>
    <row r="83" spans="1:13" s="42" customFormat="1" ht="25.5" x14ac:dyDescent="0.25">
      <c r="A83" s="43"/>
      <c r="B83" s="34">
        <v>72</v>
      </c>
      <c r="C83" s="57" t="s">
        <v>402</v>
      </c>
      <c r="D83" s="51" t="s">
        <v>50</v>
      </c>
      <c r="E83" s="51" t="s">
        <v>50</v>
      </c>
      <c r="F83" s="51" t="s">
        <v>50</v>
      </c>
      <c r="G83" s="51" t="s">
        <v>50</v>
      </c>
      <c r="H83" s="52">
        <f>AVERAGE(G65:G82)</f>
        <v>0.66263281757430903</v>
      </c>
      <c r="I83" s="53">
        <v>20326.099999999999</v>
      </c>
      <c r="J83" s="53">
        <v>13495.3</v>
      </c>
      <c r="K83" s="54">
        <f>J83/I83</f>
        <v>0.66393946699071638</v>
      </c>
      <c r="L83" s="55">
        <f>H83/K83</f>
        <v>0.99803197508000285</v>
      </c>
      <c r="M83" s="156"/>
    </row>
    <row r="84" spans="1:13" s="42" customFormat="1" ht="16.5" x14ac:dyDescent="0.25">
      <c r="A84" s="43"/>
      <c r="B84" s="34"/>
      <c r="C84" s="188" t="s">
        <v>331</v>
      </c>
      <c r="D84" s="189"/>
      <c r="E84" s="189"/>
      <c r="F84" s="189"/>
      <c r="G84" s="189"/>
      <c r="H84" s="189"/>
      <c r="I84" s="189"/>
      <c r="J84" s="189"/>
      <c r="K84" s="189"/>
      <c r="L84" s="189"/>
      <c r="M84" s="156"/>
    </row>
    <row r="85" spans="1:13" s="42" customFormat="1" ht="51" x14ac:dyDescent="0.25">
      <c r="A85" s="43"/>
      <c r="B85" s="34">
        <v>73</v>
      </c>
      <c r="C85" s="109" t="s">
        <v>333</v>
      </c>
      <c r="D85" s="48" t="s">
        <v>233</v>
      </c>
      <c r="E85" s="45">
        <v>99</v>
      </c>
      <c r="F85" s="45">
        <v>99.8</v>
      </c>
      <c r="G85" s="47">
        <f t="shared" si="1"/>
        <v>0.99198396793587174</v>
      </c>
      <c r="H85" s="48" t="s">
        <v>50</v>
      </c>
      <c r="I85" s="48" t="s">
        <v>50</v>
      </c>
      <c r="J85" s="48" t="s">
        <v>50</v>
      </c>
      <c r="K85" s="48" t="s">
        <v>50</v>
      </c>
      <c r="L85" s="48" t="s">
        <v>50</v>
      </c>
      <c r="M85" s="156"/>
    </row>
    <row r="86" spans="1:13" s="42" customFormat="1" ht="51" x14ac:dyDescent="0.25">
      <c r="A86" s="43"/>
      <c r="B86" s="34">
        <v>74</v>
      </c>
      <c r="C86" s="109" t="s">
        <v>335</v>
      </c>
      <c r="D86" s="48" t="s">
        <v>233</v>
      </c>
      <c r="E86" s="45">
        <v>100</v>
      </c>
      <c r="F86" s="45">
        <v>100</v>
      </c>
      <c r="G86" s="47">
        <f t="shared" si="1"/>
        <v>1</v>
      </c>
      <c r="H86" s="48" t="s">
        <v>50</v>
      </c>
      <c r="I86" s="48" t="s">
        <v>50</v>
      </c>
      <c r="J86" s="48" t="s">
        <v>50</v>
      </c>
      <c r="K86" s="48" t="s">
        <v>50</v>
      </c>
      <c r="L86" s="48" t="s">
        <v>50</v>
      </c>
      <c r="M86" s="156"/>
    </row>
    <row r="87" spans="1:13" s="42" customFormat="1" ht="25.5" x14ac:dyDescent="0.25">
      <c r="A87" s="43"/>
      <c r="B87" s="34">
        <v>75</v>
      </c>
      <c r="C87" s="57" t="s">
        <v>403</v>
      </c>
      <c r="D87" s="51" t="s">
        <v>50</v>
      </c>
      <c r="E87" s="51" t="s">
        <v>50</v>
      </c>
      <c r="F87" s="51" t="s">
        <v>50</v>
      </c>
      <c r="G87" s="51" t="s">
        <v>50</v>
      </c>
      <c r="H87" s="52">
        <f>AVERAGE(G86:G87)</f>
        <v>1</v>
      </c>
      <c r="I87" s="53">
        <v>361695.3</v>
      </c>
      <c r="J87" s="53">
        <v>430611.20000000001</v>
      </c>
      <c r="K87" s="54">
        <f>J87/I87</f>
        <v>1.1905357907608973</v>
      </c>
      <c r="L87" s="55">
        <f>H87/K87</f>
        <v>0.83995794814440505</v>
      </c>
      <c r="M87" s="156"/>
    </row>
    <row r="88" spans="1:13" s="42" customFormat="1" ht="16.5" x14ac:dyDescent="0.25">
      <c r="A88" s="43"/>
      <c r="B88" s="34"/>
      <c r="C88" s="188" t="s">
        <v>336</v>
      </c>
      <c r="D88" s="188"/>
      <c r="E88" s="188"/>
      <c r="F88" s="188"/>
      <c r="G88" s="188"/>
      <c r="H88" s="188"/>
      <c r="I88" s="188"/>
      <c r="J88" s="188"/>
      <c r="K88" s="188"/>
      <c r="L88" s="188"/>
      <c r="M88" s="156"/>
    </row>
    <row r="89" spans="1:13" s="42" customFormat="1" ht="33" x14ac:dyDescent="0.25">
      <c r="A89" s="43" t="s">
        <v>107</v>
      </c>
      <c r="B89" s="34">
        <v>76</v>
      </c>
      <c r="C89" s="109" t="s">
        <v>772</v>
      </c>
      <c r="D89" s="48" t="s">
        <v>233</v>
      </c>
      <c r="E89" s="45">
        <v>55.2</v>
      </c>
      <c r="F89" s="48">
        <v>54.7</v>
      </c>
      <c r="G89" s="47">
        <f t="shared" si="1"/>
        <v>0.99094202898550721</v>
      </c>
      <c r="H89" s="48" t="s">
        <v>50</v>
      </c>
      <c r="I89" s="48" t="s">
        <v>50</v>
      </c>
      <c r="J89" s="48" t="s">
        <v>50</v>
      </c>
      <c r="K89" s="48" t="s">
        <v>50</v>
      </c>
      <c r="L89" s="48" t="s">
        <v>50</v>
      </c>
      <c r="M89" s="156"/>
    </row>
    <row r="90" spans="1:13" s="42" customFormat="1" ht="38.25" x14ac:dyDescent="0.25">
      <c r="A90" s="43" t="s">
        <v>107</v>
      </c>
      <c r="B90" s="34">
        <v>77</v>
      </c>
      <c r="C90" s="109" t="s">
        <v>773</v>
      </c>
      <c r="D90" s="48" t="s">
        <v>233</v>
      </c>
      <c r="E90" s="45">
        <v>53</v>
      </c>
      <c r="F90" s="45">
        <v>51</v>
      </c>
      <c r="G90" s="47">
        <f t="shared" si="1"/>
        <v>0.96226415094339623</v>
      </c>
      <c r="H90" s="48" t="s">
        <v>50</v>
      </c>
      <c r="I90" s="48" t="s">
        <v>50</v>
      </c>
      <c r="J90" s="48" t="s">
        <v>50</v>
      </c>
      <c r="K90" s="48" t="s">
        <v>50</v>
      </c>
      <c r="L90" s="48" t="s">
        <v>50</v>
      </c>
      <c r="M90" s="156"/>
    </row>
    <row r="91" spans="1:13" s="42" customFormat="1" ht="25.5" x14ac:dyDescent="0.25">
      <c r="A91" s="43"/>
      <c r="B91" s="34">
        <v>78</v>
      </c>
      <c r="C91" s="57" t="s">
        <v>405</v>
      </c>
      <c r="D91" s="51" t="s">
        <v>50</v>
      </c>
      <c r="E91" s="51" t="s">
        <v>50</v>
      </c>
      <c r="F91" s="51" t="s">
        <v>50</v>
      </c>
      <c r="G91" s="51" t="s">
        <v>50</v>
      </c>
      <c r="H91" s="52">
        <f>AVERAGE(G89:G90)</f>
        <v>0.97660308996445178</v>
      </c>
      <c r="I91" s="53" t="s">
        <v>50</v>
      </c>
      <c r="J91" s="53">
        <v>1211</v>
      </c>
      <c r="K91" s="53" t="s">
        <v>50</v>
      </c>
      <c r="L91" s="53" t="s">
        <v>50</v>
      </c>
      <c r="M91" s="156"/>
    </row>
    <row r="92" spans="1:13" s="42" customFormat="1" ht="26.25" customHeight="1" x14ac:dyDescent="0.25">
      <c r="A92" s="43"/>
      <c r="B92" s="34"/>
      <c r="C92" s="188" t="s">
        <v>404</v>
      </c>
      <c r="D92" s="188"/>
      <c r="E92" s="188"/>
      <c r="F92" s="188"/>
      <c r="G92" s="188"/>
      <c r="H92" s="188"/>
      <c r="I92" s="188"/>
      <c r="J92" s="188"/>
      <c r="K92" s="188"/>
      <c r="L92" s="188"/>
      <c r="M92" s="156"/>
    </row>
    <row r="93" spans="1:13" s="42" customFormat="1" ht="33" x14ac:dyDescent="0.25">
      <c r="A93" s="43" t="s">
        <v>107</v>
      </c>
      <c r="B93" s="34">
        <v>79</v>
      </c>
      <c r="C93" s="109" t="s">
        <v>343</v>
      </c>
      <c r="D93" s="48" t="s">
        <v>233</v>
      </c>
      <c r="E93" s="45">
        <v>40</v>
      </c>
      <c r="F93" s="45">
        <v>75</v>
      </c>
      <c r="G93" s="47">
        <f t="shared" si="1"/>
        <v>1.875</v>
      </c>
      <c r="H93" s="48" t="s">
        <v>50</v>
      </c>
      <c r="I93" s="48" t="s">
        <v>50</v>
      </c>
      <c r="J93" s="48" t="s">
        <v>50</v>
      </c>
      <c r="K93" s="48" t="s">
        <v>50</v>
      </c>
      <c r="L93" s="48" t="s">
        <v>50</v>
      </c>
      <c r="M93" s="156"/>
    </row>
    <row r="94" spans="1:13" s="42" customFormat="1" ht="33" x14ac:dyDescent="0.25">
      <c r="A94" s="43" t="s">
        <v>107</v>
      </c>
      <c r="B94" s="34">
        <v>80</v>
      </c>
      <c r="C94" s="109" t="s">
        <v>344</v>
      </c>
      <c r="D94" s="48" t="s">
        <v>233</v>
      </c>
      <c r="E94" s="45">
        <v>40</v>
      </c>
      <c r="F94" s="45">
        <v>75</v>
      </c>
      <c r="G94" s="47">
        <f t="shared" si="1"/>
        <v>1.875</v>
      </c>
      <c r="H94" s="48" t="s">
        <v>50</v>
      </c>
      <c r="I94" s="48" t="s">
        <v>50</v>
      </c>
      <c r="J94" s="48" t="s">
        <v>50</v>
      </c>
      <c r="K94" s="48" t="s">
        <v>50</v>
      </c>
      <c r="L94" s="48" t="s">
        <v>50</v>
      </c>
      <c r="M94" s="156"/>
    </row>
    <row r="95" spans="1:13" s="42" customFormat="1" ht="25.5" x14ac:dyDescent="0.25">
      <c r="A95" s="43"/>
      <c r="B95" s="34">
        <v>81</v>
      </c>
      <c r="C95" s="57" t="s">
        <v>769</v>
      </c>
      <c r="D95" s="51" t="s">
        <v>50</v>
      </c>
      <c r="E95" s="51" t="s">
        <v>50</v>
      </c>
      <c r="F95" s="51" t="s">
        <v>50</v>
      </c>
      <c r="G95" s="51" t="s">
        <v>50</v>
      </c>
      <c r="H95" s="52">
        <f>AVERAGE(G93:G94)</f>
        <v>1.875</v>
      </c>
      <c r="I95" s="154">
        <v>4851542.9000000004</v>
      </c>
      <c r="J95" s="154">
        <v>4853225.5</v>
      </c>
      <c r="K95" s="54">
        <f>J95/I95</f>
        <v>1.0003468175041799</v>
      </c>
      <c r="L95" s="55">
        <f>H95/K95</f>
        <v>1.8743499426309371</v>
      </c>
      <c r="M95" s="156"/>
    </row>
    <row r="96" spans="1:13" x14ac:dyDescent="0.25">
      <c r="L96" s="162"/>
      <c r="M96" s="157"/>
    </row>
    <row r="97" spans="12:13" x14ac:dyDescent="0.25">
      <c r="L97" s="162"/>
      <c r="M97" s="157"/>
    </row>
    <row r="98" spans="12:13" x14ac:dyDescent="0.25">
      <c r="L98" s="162"/>
      <c r="M98" s="157"/>
    </row>
    <row r="99" spans="12:13" x14ac:dyDescent="0.25">
      <c r="L99" s="162"/>
      <c r="M99" s="157"/>
    </row>
    <row r="100" spans="12:13" x14ac:dyDescent="0.25">
      <c r="L100" s="162"/>
      <c r="M100" s="157"/>
    </row>
    <row r="101" spans="12:13" x14ac:dyDescent="0.25">
      <c r="L101" s="162"/>
      <c r="M101" s="157"/>
    </row>
    <row r="102" spans="12:13" x14ac:dyDescent="0.25">
      <c r="L102" s="162"/>
      <c r="M102" s="157"/>
    </row>
    <row r="103" spans="12:13" x14ac:dyDescent="0.25">
      <c r="L103" s="162"/>
      <c r="M103" s="157"/>
    </row>
    <row r="104" spans="12:13" x14ac:dyDescent="0.25">
      <c r="L104" s="162"/>
      <c r="M104" s="157"/>
    </row>
    <row r="105" spans="12:13" x14ac:dyDescent="0.25">
      <c r="L105" s="162"/>
      <c r="M105" s="157"/>
    </row>
    <row r="106" spans="12:13" x14ac:dyDescent="0.25">
      <c r="L106" s="162"/>
      <c r="M106" s="157"/>
    </row>
    <row r="107" spans="12:13" x14ac:dyDescent="0.25">
      <c r="L107" s="162"/>
      <c r="M107" s="157"/>
    </row>
    <row r="108" spans="12:13" x14ac:dyDescent="0.25">
      <c r="L108" s="162"/>
      <c r="M108" s="157"/>
    </row>
    <row r="109" spans="12:13" x14ac:dyDescent="0.25">
      <c r="L109" s="162"/>
      <c r="M109" s="157"/>
    </row>
    <row r="110" spans="12:13" x14ac:dyDescent="0.25">
      <c r="L110" s="162"/>
      <c r="M110" s="157"/>
    </row>
    <row r="111" spans="12:13" x14ac:dyDescent="0.25">
      <c r="L111" s="162"/>
      <c r="M111" s="157"/>
    </row>
    <row r="112" spans="12:13" x14ac:dyDescent="0.25">
      <c r="L112" s="162"/>
      <c r="M112" s="157"/>
    </row>
    <row r="113" spans="12:13" x14ac:dyDescent="0.25">
      <c r="L113" s="162"/>
      <c r="M113" s="157"/>
    </row>
    <row r="114" spans="12:13" x14ac:dyDescent="0.25">
      <c r="L114" s="162"/>
      <c r="M114" s="157"/>
    </row>
    <row r="115" spans="12:13" x14ac:dyDescent="0.25">
      <c r="L115" s="162"/>
      <c r="M115" s="157"/>
    </row>
    <row r="116" spans="12:13" x14ac:dyDescent="0.25">
      <c r="L116" s="162"/>
      <c r="M116" s="157"/>
    </row>
    <row r="117" spans="12:13" x14ac:dyDescent="0.25">
      <c r="L117" s="162"/>
      <c r="M117" s="157"/>
    </row>
    <row r="118" spans="12:13" x14ac:dyDescent="0.25">
      <c r="L118" s="162"/>
      <c r="M118" s="157"/>
    </row>
    <row r="119" spans="12:13" x14ac:dyDescent="0.25">
      <c r="L119" s="162"/>
      <c r="M119" s="157"/>
    </row>
    <row r="120" spans="12:13" x14ac:dyDescent="0.25">
      <c r="L120" s="162"/>
      <c r="M120" s="157"/>
    </row>
    <row r="121" spans="12:13" x14ac:dyDescent="0.25">
      <c r="L121" s="162"/>
      <c r="M121" s="157"/>
    </row>
    <row r="122" spans="12:13" x14ac:dyDescent="0.25">
      <c r="L122" s="162"/>
      <c r="M122" s="157"/>
    </row>
    <row r="123" spans="12:13" x14ac:dyDescent="0.25">
      <c r="L123" s="162"/>
      <c r="M123" s="157"/>
    </row>
    <row r="124" spans="12:13" x14ac:dyDescent="0.25">
      <c r="L124" s="162"/>
      <c r="M124" s="157"/>
    </row>
    <row r="125" spans="12:13" x14ac:dyDescent="0.25">
      <c r="L125" s="162"/>
      <c r="M125" s="157"/>
    </row>
    <row r="126" spans="12:13" x14ac:dyDescent="0.25">
      <c r="L126" s="162"/>
      <c r="M126" s="157"/>
    </row>
    <row r="127" spans="12:13" x14ac:dyDescent="0.25">
      <c r="L127" s="162"/>
      <c r="M127" s="157"/>
    </row>
    <row r="128" spans="12:13" x14ac:dyDescent="0.25">
      <c r="L128" s="162"/>
      <c r="M128" s="157"/>
    </row>
    <row r="129" spans="12:13" x14ac:dyDescent="0.25">
      <c r="L129" s="162"/>
      <c r="M129" s="157"/>
    </row>
    <row r="130" spans="12:13" x14ac:dyDescent="0.25">
      <c r="L130" s="162"/>
      <c r="M130" s="157"/>
    </row>
    <row r="131" spans="12:13" x14ac:dyDescent="0.25">
      <c r="L131" s="162"/>
      <c r="M131" s="157"/>
    </row>
    <row r="132" spans="12:13" x14ac:dyDescent="0.25">
      <c r="L132" s="162"/>
      <c r="M132" s="157"/>
    </row>
    <row r="133" spans="12:13" x14ac:dyDescent="0.25">
      <c r="L133" s="162"/>
      <c r="M133" s="157"/>
    </row>
    <row r="134" spans="12:13" x14ac:dyDescent="0.25">
      <c r="L134" s="162"/>
      <c r="M134" s="157"/>
    </row>
    <row r="135" spans="12:13" x14ac:dyDescent="0.25">
      <c r="L135" s="162"/>
      <c r="M135" s="157"/>
    </row>
    <row r="136" spans="12:13" x14ac:dyDescent="0.25">
      <c r="L136" s="162"/>
      <c r="M136" s="157"/>
    </row>
    <row r="137" spans="12:13" x14ac:dyDescent="0.25">
      <c r="L137" s="162"/>
      <c r="M137" s="157"/>
    </row>
    <row r="138" spans="12:13" x14ac:dyDescent="0.25">
      <c r="L138" s="162"/>
      <c r="M138" s="157"/>
    </row>
    <row r="139" spans="12:13" x14ac:dyDescent="0.25">
      <c r="L139" s="162"/>
      <c r="M139" s="157"/>
    </row>
    <row r="140" spans="12:13" x14ac:dyDescent="0.25">
      <c r="L140" s="162"/>
      <c r="M140" s="157"/>
    </row>
    <row r="141" spans="12:13" x14ac:dyDescent="0.25">
      <c r="L141" s="162"/>
      <c r="M141" s="157"/>
    </row>
    <row r="142" spans="12:13" x14ac:dyDescent="0.25">
      <c r="L142" s="162"/>
      <c r="M142" s="157"/>
    </row>
    <row r="143" spans="12:13" x14ac:dyDescent="0.25">
      <c r="L143" s="162"/>
      <c r="M143" s="157"/>
    </row>
    <row r="144" spans="12:13" x14ac:dyDescent="0.25">
      <c r="L144" s="162"/>
      <c r="M144" s="157"/>
    </row>
    <row r="145" spans="12:13" x14ac:dyDescent="0.25">
      <c r="L145" s="162"/>
      <c r="M145" s="157"/>
    </row>
    <row r="146" spans="12:13" x14ac:dyDescent="0.25">
      <c r="L146" s="162"/>
      <c r="M146" s="157"/>
    </row>
    <row r="147" spans="12:13" x14ac:dyDescent="0.25">
      <c r="L147" s="162"/>
      <c r="M147" s="157"/>
    </row>
    <row r="148" spans="12:13" x14ac:dyDescent="0.25">
      <c r="L148" s="162"/>
      <c r="M148" s="157"/>
    </row>
    <row r="149" spans="12:13" x14ac:dyDescent="0.25">
      <c r="L149" s="162"/>
      <c r="M149" s="157"/>
    </row>
    <row r="150" spans="12:13" x14ac:dyDescent="0.25">
      <c r="L150" s="162"/>
      <c r="M150" s="157"/>
    </row>
    <row r="151" spans="12:13" x14ac:dyDescent="0.25">
      <c r="L151" s="162"/>
      <c r="M151" s="157"/>
    </row>
    <row r="152" spans="12:13" x14ac:dyDescent="0.25">
      <c r="L152" s="162"/>
      <c r="M152" s="157"/>
    </row>
    <row r="153" spans="12:13" x14ac:dyDescent="0.25">
      <c r="L153" s="162"/>
      <c r="M153" s="157"/>
    </row>
    <row r="154" spans="12:13" x14ac:dyDescent="0.25">
      <c r="L154" s="162"/>
      <c r="M154" s="157"/>
    </row>
    <row r="155" spans="12:13" x14ac:dyDescent="0.25">
      <c r="L155" s="162"/>
      <c r="M155" s="157"/>
    </row>
    <row r="156" spans="12:13" x14ac:dyDescent="0.25">
      <c r="L156" s="162"/>
      <c r="M156" s="157"/>
    </row>
    <row r="157" spans="12:13" x14ac:dyDescent="0.25">
      <c r="L157" s="162"/>
      <c r="M157" s="157"/>
    </row>
    <row r="158" spans="12:13" x14ac:dyDescent="0.25">
      <c r="L158" s="162"/>
      <c r="M158" s="157"/>
    </row>
    <row r="159" spans="12:13" x14ac:dyDescent="0.25">
      <c r="L159" s="162"/>
      <c r="M159" s="157"/>
    </row>
    <row r="160" spans="12:13" x14ac:dyDescent="0.25">
      <c r="L160" s="162"/>
      <c r="M160" s="157"/>
    </row>
    <row r="161" spans="12:13" x14ac:dyDescent="0.25">
      <c r="L161" s="162"/>
      <c r="M161" s="157"/>
    </row>
    <row r="162" spans="12:13" x14ac:dyDescent="0.25">
      <c r="L162" s="162"/>
      <c r="M162" s="157"/>
    </row>
    <row r="163" spans="12:13" x14ac:dyDescent="0.25">
      <c r="L163" s="162"/>
      <c r="M163" s="157"/>
    </row>
    <row r="164" spans="12:13" x14ac:dyDescent="0.25">
      <c r="L164" s="162"/>
      <c r="M164" s="157"/>
    </row>
    <row r="165" spans="12:13" x14ac:dyDescent="0.25">
      <c r="L165" s="162"/>
      <c r="M165" s="157"/>
    </row>
    <row r="166" spans="12:13" x14ac:dyDescent="0.25">
      <c r="L166" s="162"/>
      <c r="M166" s="157"/>
    </row>
    <row r="167" spans="12:13" x14ac:dyDescent="0.25">
      <c r="L167" s="162"/>
      <c r="M167" s="157"/>
    </row>
    <row r="168" spans="12:13" x14ac:dyDescent="0.25">
      <c r="L168" s="162"/>
      <c r="M168" s="157"/>
    </row>
    <row r="169" spans="12:13" x14ac:dyDescent="0.25">
      <c r="L169" s="162"/>
      <c r="M169" s="157"/>
    </row>
    <row r="170" spans="12:13" x14ac:dyDescent="0.25">
      <c r="L170" s="162"/>
      <c r="M170" s="157"/>
    </row>
    <row r="171" spans="12:13" x14ac:dyDescent="0.25">
      <c r="L171" s="162"/>
      <c r="M171" s="157"/>
    </row>
    <row r="172" spans="12:13" x14ac:dyDescent="0.25">
      <c r="L172" s="162"/>
      <c r="M172" s="157"/>
    </row>
    <row r="173" spans="12:13" x14ac:dyDescent="0.25">
      <c r="L173" s="162"/>
      <c r="M173" s="157"/>
    </row>
    <row r="174" spans="12:13" x14ac:dyDescent="0.25">
      <c r="L174" s="162"/>
      <c r="M174" s="157"/>
    </row>
    <row r="175" spans="12:13" x14ac:dyDescent="0.25">
      <c r="L175" s="162"/>
      <c r="M175" s="157"/>
    </row>
    <row r="176" spans="12:13" x14ac:dyDescent="0.25">
      <c r="L176" s="162"/>
      <c r="M176" s="157"/>
    </row>
    <row r="177" spans="12:13" x14ac:dyDescent="0.25">
      <c r="L177" s="162"/>
      <c r="M177" s="157"/>
    </row>
    <row r="178" spans="12:13" x14ac:dyDescent="0.25">
      <c r="L178" s="162"/>
      <c r="M178" s="157"/>
    </row>
    <row r="179" spans="12:13" x14ac:dyDescent="0.25">
      <c r="L179" s="162"/>
      <c r="M179" s="157"/>
    </row>
    <row r="180" spans="12:13" x14ac:dyDescent="0.25">
      <c r="L180" s="162"/>
      <c r="M180" s="157"/>
    </row>
    <row r="181" spans="12:13" x14ac:dyDescent="0.25">
      <c r="L181" s="162"/>
      <c r="M181" s="157"/>
    </row>
    <row r="182" spans="12:13" x14ac:dyDescent="0.25">
      <c r="L182" s="162"/>
      <c r="M182" s="157"/>
    </row>
    <row r="183" spans="12:13" x14ac:dyDescent="0.25">
      <c r="L183" s="162"/>
      <c r="M183" s="157"/>
    </row>
    <row r="184" spans="12:13" x14ac:dyDescent="0.25">
      <c r="L184" s="162"/>
      <c r="M184" s="157"/>
    </row>
    <row r="185" spans="12:13" x14ac:dyDescent="0.25">
      <c r="L185" s="162"/>
      <c r="M185" s="157"/>
    </row>
    <row r="186" spans="12:13" x14ac:dyDescent="0.25">
      <c r="L186" s="162"/>
      <c r="M186" s="157"/>
    </row>
    <row r="187" spans="12:13" x14ac:dyDescent="0.25">
      <c r="L187" s="162"/>
      <c r="M187" s="157"/>
    </row>
    <row r="188" spans="12:13" x14ac:dyDescent="0.25">
      <c r="L188" s="162"/>
      <c r="M188" s="157"/>
    </row>
    <row r="189" spans="12:13" x14ac:dyDescent="0.25">
      <c r="L189" s="162"/>
      <c r="M189" s="157"/>
    </row>
    <row r="190" spans="12:13" x14ac:dyDescent="0.25">
      <c r="L190" s="162"/>
      <c r="M190" s="157"/>
    </row>
    <row r="191" spans="12:13" x14ac:dyDescent="0.25">
      <c r="L191" s="162"/>
      <c r="M191" s="157"/>
    </row>
    <row r="192" spans="12:13" x14ac:dyDescent="0.25">
      <c r="L192" s="162"/>
      <c r="M192" s="157"/>
    </row>
    <row r="193" spans="12:13" x14ac:dyDescent="0.25">
      <c r="L193" s="162"/>
      <c r="M193" s="157"/>
    </row>
    <row r="194" spans="12:13" x14ac:dyDescent="0.25">
      <c r="L194" s="162"/>
      <c r="M194" s="157"/>
    </row>
    <row r="195" spans="12:13" x14ac:dyDescent="0.25">
      <c r="L195" s="162"/>
      <c r="M195" s="157"/>
    </row>
    <row r="196" spans="12:13" x14ac:dyDescent="0.25">
      <c r="L196" s="162"/>
      <c r="M196" s="157"/>
    </row>
    <row r="197" spans="12:13" x14ac:dyDescent="0.25">
      <c r="L197" s="162"/>
      <c r="M197" s="157"/>
    </row>
    <row r="198" spans="12:13" x14ac:dyDescent="0.25">
      <c r="L198" s="162"/>
      <c r="M198" s="157"/>
    </row>
    <row r="199" spans="12:13" x14ac:dyDescent="0.25">
      <c r="L199" s="162"/>
      <c r="M199" s="157"/>
    </row>
    <row r="200" spans="12:13" x14ac:dyDescent="0.25">
      <c r="L200" s="162"/>
      <c r="M200" s="157"/>
    </row>
    <row r="201" spans="12:13" x14ac:dyDescent="0.25">
      <c r="L201" s="162"/>
      <c r="M201" s="157"/>
    </row>
    <row r="202" spans="12:13" x14ac:dyDescent="0.25">
      <c r="L202" s="162"/>
      <c r="M202" s="157"/>
    </row>
    <row r="203" spans="12:13" x14ac:dyDescent="0.25">
      <c r="L203" s="162"/>
      <c r="M203" s="157"/>
    </row>
    <row r="204" spans="12:13" x14ac:dyDescent="0.25">
      <c r="L204" s="162"/>
      <c r="M204" s="157"/>
    </row>
    <row r="205" spans="12:13" x14ac:dyDescent="0.25">
      <c r="L205" s="162"/>
      <c r="M205" s="157"/>
    </row>
    <row r="206" spans="12:13" x14ac:dyDescent="0.25">
      <c r="L206" s="162"/>
      <c r="M206" s="157"/>
    </row>
    <row r="207" spans="12:13" x14ac:dyDescent="0.25">
      <c r="L207" s="162"/>
      <c r="M207" s="157"/>
    </row>
    <row r="208" spans="12:13" x14ac:dyDescent="0.25">
      <c r="L208" s="162"/>
      <c r="M208" s="157"/>
    </row>
    <row r="209" spans="12:13" x14ac:dyDescent="0.25">
      <c r="L209" s="162"/>
      <c r="M209" s="157"/>
    </row>
    <row r="210" spans="12:13" x14ac:dyDescent="0.25">
      <c r="L210" s="162"/>
      <c r="M210" s="157"/>
    </row>
    <row r="211" spans="12:13" x14ac:dyDescent="0.25">
      <c r="L211" s="162"/>
      <c r="M211" s="157"/>
    </row>
    <row r="212" spans="12:13" x14ac:dyDescent="0.25">
      <c r="L212" s="162"/>
      <c r="M212" s="157"/>
    </row>
    <row r="213" spans="12:13" x14ac:dyDescent="0.25">
      <c r="L213" s="162"/>
      <c r="M213" s="157"/>
    </row>
    <row r="214" spans="12:13" x14ac:dyDescent="0.25">
      <c r="L214" s="162"/>
      <c r="M214" s="157"/>
    </row>
    <row r="215" spans="12:13" x14ac:dyDescent="0.25">
      <c r="L215" s="162"/>
      <c r="M215" s="157"/>
    </row>
    <row r="216" spans="12:13" x14ac:dyDescent="0.25">
      <c r="L216" s="162"/>
      <c r="M216" s="157"/>
    </row>
    <row r="217" spans="12:13" x14ac:dyDescent="0.25">
      <c r="L217" s="162"/>
      <c r="M217" s="157"/>
    </row>
    <row r="218" spans="12:13" x14ac:dyDescent="0.25">
      <c r="L218" s="162"/>
      <c r="M218" s="157"/>
    </row>
    <row r="219" spans="12:13" x14ac:dyDescent="0.25">
      <c r="L219" s="162"/>
      <c r="M219" s="157"/>
    </row>
    <row r="220" spans="12:13" x14ac:dyDescent="0.25">
      <c r="L220" s="162"/>
      <c r="M220" s="157"/>
    </row>
    <row r="221" spans="12:13" x14ac:dyDescent="0.25">
      <c r="L221" s="162"/>
      <c r="M221" s="157"/>
    </row>
    <row r="222" spans="12:13" x14ac:dyDescent="0.25">
      <c r="L222" s="162"/>
      <c r="M222" s="157"/>
    </row>
    <row r="223" spans="12:13" x14ac:dyDescent="0.25">
      <c r="L223" s="162"/>
      <c r="M223" s="157"/>
    </row>
    <row r="224" spans="12:13" x14ac:dyDescent="0.25">
      <c r="L224" s="162"/>
      <c r="M224" s="157"/>
    </row>
    <row r="225" spans="12:13" x14ac:dyDescent="0.25">
      <c r="L225" s="162"/>
      <c r="M225" s="157"/>
    </row>
    <row r="226" spans="12:13" x14ac:dyDescent="0.25">
      <c r="L226" s="162"/>
      <c r="M226" s="157"/>
    </row>
    <row r="227" spans="12:13" x14ac:dyDescent="0.25">
      <c r="L227" s="162"/>
      <c r="M227" s="157"/>
    </row>
    <row r="228" spans="12:13" x14ac:dyDescent="0.25">
      <c r="L228" s="162"/>
      <c r="M228" s="157"/>
    </row>
    <row r="229" spans="12:13" x14ac:dyDescent="0.25">
      <c r="L229" s="162"/>
      <c r="M229" s="157"/>
    </row>
    <row r="230" spans="12:13" x14ac:dyDescent="0.25">
      <c r="L230" s="162"/>
      <c r="M230" s="157"/>
    </row>
    <row r="231" spans="12:13" x14ac:dyDescent="0.25">
      <c r="L231" s="162"/>
      <c r="M231" s="157"/>
    </row>
    <row r="232" spans="12:13" x14ac:dyDescent="0.25">
      <c r="L232" s="162"/>
      <c r="M232" s="157"/>
    </row>
    <row r="233" spans="12:13" x14ac:dyDescent="0.25">
      <c r="L233" s="162"/>
      <c r="M233" s="157"/>
    </row>
    <row r="234" spans="12:13" x14ac:dyDescent="0.25">
      <c r="L234" s="162"/>
      <c r="M234" s="157"/>
    </row>
    <row r="235" spans="12:13" x14ac:dyDescent="0.25">
      <c r="L235" s="162"/>
      <c r="M235" s="157"/>
    </row>
    <row r="236" spans="12:13" x14ac:dyDescent="0.25">
      <c r="L236" s="162"/>
      <c r="M236" s="157"/>
    </row>
    <row r="237" spans="12:13" x14ac:dyDescent="0.25">
      <c r="L237" s="162"/>
      <c r="M237" s="157"/>
    </row>
    <row r="238" spans="12:13" x14ac:dyDescent="0.25">
      <c r="L238" s="162"/>
      <c r="M238" s="157"/>
    </row>
    <row r="239" spans="12:13" x14ac:dyDescent="0.25">
      <c r="L239" s="162"/>
      <c r="M239" s="157"/>
    </row>
    <row r="240" spans="12:13" x14ac:dyDescent="0.25">
      <c r="L240" s="162"/>
      <c r="M240" s="157"/>
    </row>
    <row r="241" spans="12:13" x14ac:dyDescent="0.25">
      <c r="L241" s="162"/>
      <c r="M241" s="157"/>
    </row>
    <row r="242" spans="12:13" x14ac:dyDescent="0.25">
      <c r="L242" s="162"/>
      <c r="M242" s="157"/>
    </row>
    <row r="243" spans="12:13" x14ac:dyDescent="0.25">
      <c r="L243" s="162"/>
      <c r="M243" s="157"/>
    </row>
    <row r="244" spans="12:13" x14ac:dyDescent="0.25">
      <c r="L244" s="162"/>
      <c r="M244" s="157"/>
    </row>
    <row r="245" spans="12:13" x14ac:dyDescent="0.25">
      <c r="L245" s="162"/>
      <c r="M245" s="157"/>
    </row>
    <row r="246" spans="12:13" x14ac:dyDescent="0.25">
      <c r="L246" s="162"/>
      <c r="M246" s="157"/>
    </row>
    <row r="247" spans="12:13" x14ac:dyDescent="0.25">
      <c r="L247" s="162"/>
      <c r="M247" s="157"/>
    </row>
    <row r="248" spans="12:13" x14ac:dyDescent="0.25">
      <c r="L248" s="162"/>
      <c r="M248" s="157"/>
    </row>
    <row r="249" spans="12:13" x14ac:dyDescent="0.25">
      <c r="L249" s="162"/>
      <c r="M249" s="157"/>
    </row>
    <row r="250" spans="12:13" x14ac:dyDescent="0.25">
      <c r="L250" s="162"/>
      <c r="M250" s="157"/>
    </row>
    <row r="251" spans="12:13" x14ac:dyDescent="0.25">
      <c r="L251" s="162"/>
      <c r="M251" s="157"/>
    </row>
    <row r="252" spans="12:13" x14ac:dyDescent="0.25">
      <c r="L252" s="162"/>
      <c r="M252" s="157"/>
    </row>
    <row r="253" spans="12:13" x14ac:dyDescent="0.25">
      <c r="L253" s="162"/>
      <c r="M253" s="157"/>
    </row>
    <row r="254" spans="12:13" x14ac:dyDescent="0.25">
      <c r="L254" s="162"/>
      <c r="M254" s="157"/>
    </row>
    <row r="255" spans="12:13" x14ac:dyDescent="0.25">
      <c r="L255" s="162"/>
      <c r="M255" s="157"/>
    </row>
    <row r="256" spans="12:13" x14ac:dyDescent="0.25">
      <c r="L256" s="162"/>
      <c r="M256" s="157"/>
    </row>
    <row r="257" spans="12:13" x14ac:dyDescent="0.25">
      <c r="L257" s="162"/>
      <c r="M257" s="157"/>
    </row>
    <row r="258" spans="12:13" x14ac:dyDescent="0.25">
      <c r="L258" s="162"/>
      <c r="M258" s="157"/>
    </row>
    <row r="259" spans="12:13" x14ac:dyDescent="0.25">
      <c r="L259" s="162"/>
      <c r="M259" s="157"/>
    </row>
    <row r="260" spans="12:13" x14ac:dyDescent="0.25">
      <c r="L260" s="162"/>
      <c r="M260" s="157"/>
    </row>
    <row r="261" spans="12:13" x14ac:dyDescent="0.25">
      <c r="L261" s="162"/>
      <c r="M261" s="157"/>
    </row>
    <row r="262" spans="12:13" x14ac:dyDescent="0.25">
      <c r="L262" s="162"/>
      <c r="M262" s="157"/>
    </row>
    <row r="263" spans="12:13" x14ac:dyDescent="0.25">
      <c r="L263" s="162"/>
      <c r="M263" s="157"/>
    </row>
    <row r="264" spans="12:13" x14ac:dyDescent="0.25">
      <c r="L264" s="162"/>
      <c r="M264" s="157"/>
    </row>
    <row r="265" spans="12:13" x14ac:dyDescent="0.25">
      <c r="L265" s="162"/>
      <c r="M265" s="157"/>
    </row>
    <row r="266" spans="12:13" x14ac:dyDescent="0.25">
      <c r="L266" s="162"/>
      <c r="M266" s="157"/>
    </row>
    <row r="267" spans="12:13" x14ac:dyDescent="0.25">
      <c r="L267" s="162"/>
      <c r="M267" s="157"/>
    </row>
    <row r="268" spans="12:13" x14ac:dyDescent="0.25">
      <c r="L268" s="162"/>
      <c r="M268" s="157"/>
    </row>
    <row r="269" spans="12:13" x14ac:dyDescent="0.25">
      <c r="L269" s="162"/>
      <c r="M269" s="157"/>
    </row>
    <row r="270" spans="12:13" x14ac:dyDescent="0.25">
      <c r="L270" s="162"/>
      <c r="M270" s="157"/>
    </row>
    <row r="271" spans="12:13" x14ac:dyDescent="0.25">
      <c r="L271" s="162"/>
      <c r="M271" s="157"/>
    </row>
    <row r="272" spans="12:13" x14ac:dyDescent="0.25">
      <c r="L272" s="162"/>
      <c r="M272" s="157"/>
    </row>
    <row r="273" spans="12:13" x14ac:dyDescent="0.25">
      <c r="L273" s="162"/>
      <c r="M273" s="157"/>
    </row>
    <row r="274" spans="12:13" x14ac:dyDescent="0.25">
      <c r="L274" s="162"/>
      <c r="M274" s="157"/>
    </row>
    <row r="275" spans="12:13" x14ac:dyDescent="0.25">
      <c r="L275" s="162"/>
      <c r="M275" s="157"/>
    </row>
    <row r="276" spans="12:13" x14ac:dyDescent="0.25">
      <c r="L276" s="162"/>
      <c r="M276" s="157"/>
    </row>
    <row r="277" spans="12:13" x14ac:dyDescent="0.25">
      <c r="L277" s="162"/>
      <c r="M277" s="157"/>
    </row>
    <row r="278" spans="12:13" x14ac:dyDescent="0.25">
      <c r="L278" s="162"/>
      <c r="M278" s="157"/>
    </row>
    <row r="279" spans="12:13" x14ac:dyDescent="0.25">
      <c r="L279" s="162"/>
      <c r="M279" s="157"/>
    </row>
    <row r="280" spans="12:13" x14ac:dyDescent="0.25">
      <c r="L280" s="162"/>
      <c r="M280" s="157"/>
    </row>
    <row r="281" spans="12:13" x14ac:dyDescent="0.25">
      <c r="L281" s="162"/>
      <c r="M281" s="157"/>
    </row>
    <row r="282" spans="12:13" x14ac:dyDescent="0.25">
      <c r="L282" s="162"/>
      <c r="M282" s="157"/>
    </row>
    <row r="283" spans="12:13" x14ac:dyDescent="0.25">
      <c r="L283" s="162"/>
      <c r="M283" s="157"/>
    </row>
    <row r="284" spans="12:13" x14ac:dyDescent="0.25">
      <c r="L284" s="162"/>
      <c r="M284" s="157"/>
    </row>
    <row r="285" spans="12:13" x14ac:dyDescent="0.25">
      <c r="L285" s="162"/>
      <c r="M285" s="157"/>
    </row>
    <row r="286" spans="12:13" x14ac:dyDescent="0.25">
      <c r="L286" s="162"/>
      <c r="M286" s="157"/>
    </row>
    <row r="287" spans="12:13" x14ac:dyDescent="0.25">
      <c r="L287" s="162"/>
      <c r="M287" s="157"/>
    </row>
    <row r="288" spans="12:13" x14ac:dyDescent="0.25">
      <c r="L288" s="162"/>
      <c r="M288" s="157"/>
    </row>
    <row r="289" spans="12:13" x14ac:dyDescent="0.25">
      <c r="L289" s="162"/>
      <c r="M289" s="157"/>
    </row>
    <row r="290" spans="12:13" x14ac:dyDescent="0.25">
      <c r="L290" s="162"/>
      <c r="M290" s="157"/>
    </row>
    <row r="291" spans="12:13" x14ac:dyDescent="0.25">
      <c r="L291" s="162"/>
      <c r="M291" s="157"/>
    </row>
    <row r="292" spans="12:13" x14ac:dyDescent="0.25">
      <c r="L292" s="162"/>
      <c r="M292" s="157"/>
    </row>
    <row r="293" spans="12:13" x14ac:dyDescent="0.25">
      <c r="L293" s="162"/>
      <c r="M293" s="157"/>
    </row>
    <row r="294" spans="12:13" x14ac:dyDescent="0.25">
      <c r="L294" s="162"/>
      <c r="M294" s="157"/>
    </row>
    <row r="295" spans="12:13" x14ac:dyDescent="0.25">
      <c r="L295" s="162"/>
      <c r="M295" s="157"/>
    </row>
    <row r="296" spans="12:13" x14ac:dyDescent="0.25">
      <c r="L296" s="162"/>
      <c r="M296" s="157"/>
    </row>
    <row r="297" spans="12:13" x14ac:dyDescent="0.25">
      <c r="L297" s="162"/>
      <c r="M297" s="157"/>
    </row>
    <row r="298" spans="12:13" x14ac:dyDescent="0.25">
      <c r="L298" s="162"/>
      <c r="M298" s="157"/>
    </row>
    <row r="299" spans="12:13" x14ac:dyDescent="0.25">
      <c r="L299" s="162"/>
      <c r="M299" s="157"/>
    </row>
    <row r="300" spans="12:13" x14ac:dyDescent="0.25">
      <c r="L300" s="162"/>
      <c r="M300" s="157"/>
    </row>
    <row r="301" spans="12:13" x14ac:dyDescent="0.25">
      <c r="L301" s="162"/>
      <c r="M301" s="157"/>
    </row>
    <row r="302" spans="12:13" x14ac:dyDescent="0.25">
      <c r="L302" s="162"/>
      <c r="M302" s="157"/>
    </row>
    <row r="303" spans="12:13" x14ac:dyDescent="0.25">
      <c r="L303" s="162"/>
      <c r="M303" s="157"/>
    </row>
    <row r="304" spans="12:13" x14ac:dyDescent="0.25">
      <c r="L304" s="162"/>
      <c r="M304" s="157"/>
    </row>
    <row r="305" spans="12:13" x14ac:dyDescent="0.25">
      <c r="L305" s="162"/>
      <c r="M305" s="157"/>
    </row>
    <row r="306" spans="12:13" x14ac:dyDescent="0.25">
      <c r="L306" s="162"/>
      <c r="M306" s="157"/>
    </row>
    <row r="307" spans="12:13" x14ac:dyDescent="0.25">
      <c r="L307" s="162"/>
      <c r="M307" s="157"/>
    </row>
    <row r="308" spans="12:13" x14ac:dyDescent="0.25">
      <c r="L308" s="162"/>
      <c r="M308" s="157"/>
    </row>
    <row r="309" spans="12:13" x14ac:dyDescent="0.25">
      <c r="L309" s="162"/>
      <c r="M309" s="157"/>
    </row>
    <row r="310" spans="12:13" x14ac:dyDescent="0.25">
      <c r="L310" s="162"/>
      <c r="M310" s="157"/>
    </row>
    <row r="311" spans="12:13" x14ac:dyDescent="0.25">
      <c r="L311" s="162"/>
      <c r="M311" s="157"/>
    </row>
    <row r="312" spans="12:13" x14ac:dyDescent="0.25">
      <c r="L312" s="162"/>
      <c r="M312" s="157"/>
    </row>
    <row r="313" spans="12:13" x14ac:dyDescent="0.25">
      <c r="L313" s="162"/>
      <c r="M313" s="157"/>
    </row>
    <row r="314" spans="12:13" x14ac:dyDescent="0.25">
      <c r="L314" s="162"/>
      <c r="M314" s="157"/>
    </row>
    <row r="315" spans="12:13" x14ac:dyDescent="0.25">
      <c r="L315" s="162"/>
      <c r="M315" s="157"/>
    </row>
    <row r="316" spans="12:13" x14ac:dyDescent="0.25">
      <c r="L316" s="162"/>
      <c r="M316" s="157"/>
    </row>
    <row r="317" spans="12:13" x14ac:dyDescent="0.25">
      <c r="L317" s="162"/>
      <c r="M317" s="157"/>
    </row>
    <row r="318" spans="12:13" x14ac:dyDescent="0.25">
      <c r="L318" s="162"/>
      <c r="M318" s="157"/>
    </row>
    <row r="319" spans="12:13" x14ac:dyDescent="0.25">
      <c r="L319" s="162"/>
      <c r="M319" s="157"/>
    </row>
    <row r="320" spans="12:13" x14ac:dyDescent="0.25">
      <c r="L320" s="162"/>
      <c r="M320" s="157"/>
    </row>
    <row r="321" spans="12:13" x14ac:dyDescent="0.25">
      <c r="L321" s="162"/>
      <c r="M321" s="157"/>
    </row>
    <row r="322" spans="12:13" x14ac:dyDescent="0.25">
      <c r="L322" s="162"/>
      <c r="M322" s="157"/>
    </row>
    <row r="323" spans="12:13" x14ac:dyDescent="0.25">
      <c r="L323" s="162"/>
      <c r="M323" s="157"/>
    </row>
    <row r="324" spans="12:13" x14ac:dyDescent="0.25">
      <c r="L324" s="162"/>
      <c r="M324" s="157"/>
    </row>
    <row r="325" spans="12:13" x14ac:dyDescent="0.25">
      <c r="L325" s="162"/>
      <c r="M325" s="157"/>
    </row>
    <row r="326" spans="12:13" x14ac:dyDescent="0.25">
      <c r="L326" s="162"/>
      <c r="M326" s="157"/>
    </row>
    <row r="327" spans="12:13" x14ac:dyDescent="0.25">
      <c r="L327" s="162"/>
      <c r="M327" s="157"/>
    </row>
    <row r="328" spans="12:13" x14ac:dyDescent="0.25">
      <c r="L328" s="162"/>
      <c r="M328" s="157"/>
    </row>
    <row r="329" spans="12:13" x14ac:dyDescent="0.25">
      <c r="L329" s="162"/>
      <c r="M329" s="157"/>
    </row>
    <row r="330" spans="12:13" x14ac:dyDescent="0.25">
      <c r="L330" s="162"/>
      <c r="M330" s="157"/>
    </row>
    <row r="331" spans="12:13" x14ac:dyDescent="0.25">
      <c r="L331" s="162"/>
      <c r="M331" s="157"/>
    </row>
    <row r="332" spans="12:13" x14ac:dyDescent="0.25">
      <c r="L332" s="162"/>
      <c r="M332" s="157"/>
    </row>
    <row r="333" spans="12:13" x14ac:dyDescent="0.25">
      <c r="L333" s="162"/>
      <c r="M333" s="157"/>
    </row>
    <row r="334" spans="12:13" x14ac:dyDescent="0.25">
      <c r="L334" s="162"/>
      <c r="M334" s="157"/>
    </row>
    <row r="335" spans="12:13" x14ac:dyDescent="0.25">
      <c r="L335" s="162"/>
      <c r="M335" s="157"/>
    </row>
    <row r="336" spans="12:13" x14ac:dyDescent="0.25">
      <c r="L336" s="162"/>
      <c r="M336" s="157"/>
    </row>
    <row r="337" spans="12:13" x14ac:dyDescent="0.25">
      <c r="L337" s="162"/>
      <c r="M337" s="157"/>
    </row>
    <row r="338" spans="12:13" x14ac:dyDescent="0.25">
      <c r="L338" s="162"/>
      <c r="M338" s="157"/>
    </row>
    <row r="339" spans="12:13" x14ac:dyDescent="0.25">
      <c r="L339" s="162"/>
      <c r="M339" s="157"/>
    </row>
    <row r="340" spans="12:13" x14ac:dyDescent="0.25">
      <c r="L340" s="162"/>
      <c r="M340" s="157"/>
    </row>
    <row r="341" spans="12:13" x14ac:dyDescent="0.25">
      <c r="L341" s="162"/>
      <c r="M341" s="157"/>
    </row>
    <row r="342" spans="12:13" x14ac:dyDescent="0.25">
      <c r="L342" s="162"/>
      <c r="M342" s="157"/>
    </row>
    <row r="343" spans="12:13" x14ac:dyDescent="0.25">
      <c r="L343" s="162"/>
      <c r="M343" s="157"/>
    </row>
    <row r="344" spans="12:13" x14ac:dyDescent="0.25">
      <c r="L344" s="162"/>
      <c r="M344" s="157"/>
    </row>
    <row r="345" spans="12:13" x14ac:dyDescent="0.25">
      <c r="L345" s="162"/>
      <c r="M345" s="157"/>
    </row>
    <row r="346" spans="12:13" x14ac:dyDescent="0.25">
      <c r="L346" s="162"/>
      <c r="M346" s="157"/>
    </row>
    <row r="347" spans="12:13" x14ac:dyDescent="0.25">
      <c r="L347" s="162"/>
      <c r="M347" s="157"/>
    </row>
    <row r="348" spans="12:13" x14ac:dyDescent="0.25">
      <c r="L348" s="162"/>
      <c r="M348" s="157"/>
    </row>
    <row r="349" spans="12:13" x14ac:dyDescent="0.25">
      <c r="L349" s="162"/>
      <c r="M349" s="157"/>
    </row>
    <row r="350" spans="12:13" x14ac:dyDescent="0.25">
      <c r="L350" s="162"/>
      <c r="M350" s="157"/>
    </row>
    <row r="351" spans="12:13" x14ac:dyDescent="0.25">
      <c r="L351" s="162"/>
      <c r="M351" s="157"/>
    </row>
    <row r="352" spans="12:13" x14ac:dyDescent="0.25">
      <c r="L352" s="162"/>
      <c r="M352" s="157"/>
    </row>
    <row r="353" spans="12:13" x14ac:dyDescent="0.25">
      <c r="L353" s="162"/>
      <c r="M353" s="157"/>
    </row>
    <row r="354" spans="12:13" x14ac:dyDescent="0.25">
      <c r="L354" s="162"/>
      <c r="M354" s="157"/>
    </row>
    <row r="355" spans="12:13" x14ac:dyDescent="0.25">
      <c r="L355" s="162"/>
      <c r="M355" s="157"/>
    </row>
    <row r="356" spans="12:13" x14ac:dyDescent="0.25">
      <c r="L356" s="162"/>
      <c r="M356" s="157"/>
    </row>
    <row r="357" spans="12:13" x14ac:dyDescent="0.25">
      <c r="L357" s="162"/>
      <c r="M357" s="157"/>
    </row>
    <row r="358" spans="12:13" x14ac:dyDescent="0.25">
      <c r="L358" s="162"/>
      <c r="M358" s="157"/>
    </row>
    <row r="359" spans="12:13" x14ac:dyDescent="0.25">
      <c r="L359" s="162"/>
      <c r="M359" s="157"/>
    </row>
    <row r="360" spans="12:13" x14ac:dyDescent="0.25">
      <c r="L360" s="162"/>
      <c r="M360" s="157"/>
    </row>
    <row r="361" spans="12:13" x14ac:dyDescent="0.25">
      <c r="L361" s="162"/>
      <c r="M361" s="157"/>
    </row>
    <row r="362" spans="12:13" x14ac:dyDescent="0.25">
      <c r="L362" s="162"/>
      <c r="M362" s="157"/>
    </row>
    <row r="363" spans="12:13" x14ac:dyDescent="0.25">
      <c r="L363" s="162"/>
      <c r="M363" s="157"/>
    </row>
    <row r="364" spans="12:13" x14ac:dyDescent="0.25">
      <c r="L364" s="162"/>
      <c r="M364" s="157"/>
    </row>
    <row r="365" spans="12:13" x14ac:dyDescent="0.25">
      <c r="L365" s="162"/>
      <c r="M365" s="157"/>
    </row>
    <row r="366" spans="12:13" x14ac:dyDescent="0.25">
      <c r="L366" s="162"/>
      <c r="M366" s="157"/>
    </row>
    <row r="367" spans="12:13" x14ac:dyDescent="0.25">
      <c r="L367" s="162"/>
      <c r="M367" s="157"/>
    </row>
    <row r="368" spans="12:13" x14ac:dyDescent="0.25">
      <c r="L368" s="162"/>
      <c r="M368" s="157"/>
    </row>
    <row r="369" spans="12:13" x14ac:dyDescent="0.25">
      <c r="L369" s="162"/>
      <c r="M369" s="157"/>
    </row>
    <row r="370" spans="12:13" x14ac:dyDescent="0.25">
      <c r="L370" s="162"/>
      <c r="M370" s="157"/>
    </row>
    <row r="371" spans="12:13" x14ac:dyDescent="0.25">
      <c r="L371" s="162"/>
      <c r="M371" s="157"/>
    </row>
    <row r="372" spans="12:13" x14ac:dyDescent="0.25">
      <c r="L372" s="162"/>
      <c r="M372" s="157"/>
    </row>
    <row r="373" spans="12:13" x14ac:dyDescent="0.25">
      <c r="L373" s="162"/>
      <c r="M373" s="157"/>
    </row>
    <row r="374" spans="12:13" x14ac:dyDescent="0.25">
      <c r="L374" s="162"/>
      <c r="M374" s="157"/>
    </row>
    <row r="375" spans="12:13" x14ac:dyDescent="0.25">
      <c r="L375" s="162"/>
      <c r="M375" s="157"/>
    </row>
    <row r="376" spans="12:13" x14ac:dyDescent="0.25">
      <c r="L376" s="162"/>
      <c r="M376" s="157"/>
    </row>
    <row r="377" spans="12:13" x14ac:dyDescent="0.25">
      <c r="L377" s="162"/>
      <c r="M377" s="157"/>
    </row>
    <row r="378" spans="12:13" x14ac:dyDescent="0.25">
      <c r="L378" s="162"/>
      <c r="M378" s="157"/>
    </row>
    <row r="379" spans="12:13" x14ac:dyDescent="0.25">
      <c r="L379" s="162"/>
      <c r="M379" s="157"/>
    </row>
    <row r="380" spans="12:13" x14ac:dyDescent="0.25">
      <c r="L380" s="162"/>
      <c r="M380" s="157"/>
    </row>
    <row r="381" spans="12:13" x14ac:dyDescent="0.25">
      <c r="L381" s="162"/>
      <c r="M381" s="157"/>
    </row>
    <row r="382" spans="12:13" x14ac:dyDescent="0.25">
      <c r="L382" s="162"/>
      <c r="M382" s="157"/>
    </row>
    <row r="383" spans="12:13" x14ac:dyDescent="0.25">
      <c r="L383" s="162"/>
      <c r="M383" s="157"/>
    </row>
    <row r="384" spans="12:13" x14ac:dyDescent="0.25">
      <c r="L384" s="162"/>
      <c r="M384" s="157"/>
    </row>
    <row r="385" spans="12:13" x14ac:dyDescent="0.25">
      <c r="L385" s="162"/>
      <c r="M385" s="157"/>
    </row>
    <row r="386" spans="12:13" x14ac:dyDescent="0.25">
      <c r="L386" s="162"/>
      <c r="M386" s="157"/>
    </row>
    <row r="387" spans="12:13" x14ac:dyDescent="0.25">
      <c r="L387" s="162"/>
      <c r="M387" s="157"/>
    </row>
    <row r="388" spans="12:13" x14ac:dyDescent="0.25">
      <c r="L388" s="162"/>
      <c r="M388" s="157"/>
    </row>
    <row r="389" spans="12:13" x14ac:dyDescent="0.25">
      <c r="L389" s="162"/>
      <c r="M389" s="157"/>
    </row>
    <row r="390" spans="12:13" x14ac:dyDescent="0.25">
      <c r="L390" s="162"/>
      <c r="M390" s="157"/>
    </row>
    <row r="391" spans="12:13" x14ac:dyDescent="0.25">
      <c r="L391" s="162"/>
      <c r="M391" s="157"/>
    </row>
    <row r="392" spans="12:13" x14ac:dyDescent="0.25">
      <c r="L392" s="162"/>
      <c r="M392" s="157"/>
    </row>
    <row r="393" spans="12:13" x14ac:dyDescent="0.25">
      <c r="L393" s="162"/>
      <c r="M393" s="157"/>
    </row>
    <row r="394" spans="12:13" x14ac:dyDescent="0.25">
      <c r="L394" s="162"/>
      <c r="M394" s="157"/>
    </row>
    <row r="395" spans="12:13" x14ac:dyDescent="0.25">
      <c r="L395" s="162"/>
      <c r="M395" s="157"/>
    </row>
    <row r="396" spans="12:13" x14ac:dyDescent="0.25">
      <c r="L396" s="162"/>
      <c r="M396" s="157"/>
    </row>
    <row r="397" spans="12:13" x14ac:dyDescent="0.25">
      <c r="L397" s="162"/>
      <c r="M397" s="157"/>
    </row>
    <row r="398" spans="12:13" x14ac:dyDescent="0.25">
      <c r="L398" s="162"/>
      <c r="M398" s="157"/>
    </row>
    <row r="399" spans="12:13" x14ac:dyDescent="0.25">
      <c r="L399" s="162"/>
      <c r="M399" s="157"/>
    </row>
    <row r="400" spans="12:13" x14ac:dyDescent="0.25">
      <c r="L400" s="162"/>
      <c r="M400" s="157"/>
    </row>
    <row r="401" spans="12:13" x14ac:dyDescent="0.25">
      <c r="L401" s="162"/>
      <c r="M401" s="157"/>
    </row>
    <row r="402" spans="12:13" x14ac:dyDescent="0.25">
      <c r="L402" s="162"/>
      <c r="M402" s="157"/>
    </row>
    <row r="403" spans="12:13" x14ac:dyDescent="0.25">
      <c r="L403" s="162"/>
      <c r="M403" s="157"/>
    </row>
    <row r="404" spans="12:13" x14ac:dyDescent="0.25">
      <c r="L404" s="162"/>
      <c r="M404" s="157"/>
    </row>
    <row r="405" spans="12:13" x14ac:dyDescent="0.25">
      <c r="L405" s="162"/>
      <c r="M405" s="157"/>
    </row>
    <row r="406" spans="12:13" x14ac:dyDescent="0.25">
      <c r="L406" s="162"/>
      <c r="M406" s="157"/>
    </row>
    <row r="407" spans="12:13" x14ac:dyDescent="0.25">
      <c r="L407" s="162"/>
      <c r="M407" s="157"/>
    </row>
    <row r="408" spans="12:13" x14ac:dyDescent="0.25">
      <c r="L408" s="162"/>
      <c r="M408" s="157"/>
    </row>
    <row r="409" spans="12:13" x14ac:dyDescent="0.25">
      <c r="L409" s="162"/>
      <c r="M409" s="157"/>
    </row>
    <row r="410" spans="12:13" x14ac:dyDescent="0.25">
      <c r="L410" s="162"/>
      <c r="M410" s="157"/>
    </row>
    <row r="411" spans="12:13" x14ac:dyDescent="0.25">
      <c r="L411" s="162"/>
      <c r="M411" s="157"/>
    </row>
    <row r="412" spans="12:13" x14ac:dyDescent="0.25">
      <c r="L412" s="162"/>
      <c r="M412" s="157"/>
    </row>
    <row r="413" spans="12:13" x14ac:dyDescent="0.25">
      <c r="L413" s="162"/>
      <c r="M413" s="157"/>
    </row>
    <row r="414" spans="12:13" x14ac:dyDescent="0.25">
      <c r="L414" s="162"/>
      <c r="M414" s="157"/>
    </row>
    <row r="415" spans="12:13" x14ac:dyDescent="0.25">
      <c r="L415" s="162"/>
      <c r="M415" s="157"/>
    </row>
    <row r="416" spans="12:13" x14ac:dyDescent="0.25">
      <c r="L416" s="162"/>
      <c r="M416" s="157"/>
    </row>
    <row r="417" spans="12:13" x14ac:dyDescent="0.25">
      <c r="L417" s="162"/>
      <c r="M417" s="157"/>
    </row>
    <row r="418" spans="12:13" x14ac:dyDescent="0.25">
      <c r="L418" s="162"/>
      <c r="M418" s="157"/>
    </row>
    <row r="419" spans="12:13" x14ac:dyDescent="0.25">
      <c r="L419" s="162"/>
      <c r="M419" s="157"/>
    </row>
    <row r="420" spans="12:13" x14ac:dyDescent="0.25">
      <c r="L420" s="162"/>
      <c r="M420" s="157"/>
    </row>
    <row r="421" spans="12:13" x14ac:dyDescent="0.25">
      <c r="L421" s="162"/>
      <c r="M421" s="157"/>
    </row>
    <row r="422" spans="12:13" x14ac:dyDescent="0.25">
      <c r="L422" s="162"/>
      <c r="M422" s="157"/>
    </row>
    <row r="423" spans="12:13" x14ac:dyDescent="0.25">
      <c r="L423" s="162"/>
      <c r="M423" s="157"/>
    </row>
    <row r="424" spans="12:13" x14ac:dyDescent="0.25">
      <c r="L424" s="162"/>
      <c r="M424" s="157"/>
    </row>
    <row r="425" spans="12:13" x14ac:dyDescent="0.25">
      <c r="L425" s="162"/>
      <c r="M425" s="157"/>
    </row>
    <row r="426" spans="12:13" x14ac:dyDescent="0.25">
      <c r="L426" s="162"/>
      <c r="M426" s="157"/>
    </row>
    <row r="427" spans="12:13" x14ac:dyDescent="0.25">
      <c r="L427" s="162"/>
      <c r="M427" s="157"/>
    </row>
    <row r="428" spans="12:13" x14ac:dyDescent="0.25">
      <c r="L428" s="162"/>
      <c r="M428" s="157"/>
    </row>
    <row r="429" spans="12:13" x14ac:dyDescent="0.25">
      <c r="L429" s="162"/>
      <c r="M429" s="157"/>
    </row>
    <row r="430" spans="12:13" x14ac:dyDescent="0.25">
      <c r="L430" s="162"/>
      <c r="M430" s="157"/>
    </row>
    <row r="431" spans="12:13" x14ac:dyDescent="0.25">
      <c r="L431" s="162"/>
      <c r="M431" s="157"/>
    </row>
    <row r="432" spans="12:13" x14ac:dyDescent="0.25">
      <c r="L432" s="162"/>
      <c r="M432" s="157"/>
    </row>
    <row r="433" spans="12:13" x14ac:dyDescent="0.25">
      <c r="L433" s="162"/>
      <c r="M433" s="157"/>
    </row>
    <row r="434" spans="12:13" x14ac:dyDescent="0.25">
      <c r="L434" s="162"/>
      <c r="M434" s="157"/>
    </row>
    <row r="435" spans="12:13" x14ac:dyDescent="0.25">
      <c r="L435" s="162"/>
      <c r="M435" s="157"/>
    </row>
    <row r="436" spans="12:13" x14ac:dyDescent="0.25">
      <c r="L436" s="162"/>
      <c r="M436" s="157"/>
    </row>
    <row r="437" spans="12:13" x14ac:dyDescent="0.25">
      <c r="L437" s="162"/>
      <c r="M437" s="157"/>
    </row>
    <row r="438" spans="12:13" x14ac:dyDescent="0.25">
      <c r="L438" s="162"/>
      <c r="M438" s="157"/>
    </row>
    <row r="439" spans="12:13" x14ac:dyDescent="0.25">
      <c r="L439" s="162"/>
      <c r="M439" s="157"/>
    </row>
    <row r="440" spans="12:13" x14ac:dyDescent="0.25">
      <c r="L440" s="162"/>
      <c r="M440" s="157"/>
    </row>
    <row r="441" spans="12:13" x14ac:dyDescent="0.25">
      <c r="L441" s="162"/>
      <c r="M441" s="157"/>
    </row>
    <row r="442" spans="12:13" x14ac:dyDescent="0.25">
      <c r="L442" s="162"/>
      <c r="M442" s="157"/>
    </row>
    <row r="443" spans="12:13" x14ac:dyDescent="0.25">
      <c r="L443" s="162"/>
      <c r="M443" s="157"/>
    </row>
    <row r="444" spans="12:13" x14ac:dyDescent="0.25">
      <c r="L444" s="162"/>
      <c r="M444" s="157"/>
    </row>
    <row r="445" spans="12:13" x14ac:dyDescent="0.25">
      <c r="L445" s="162"/>
      <c r="M445" s="157"/>
    </row>
    <row r="446" spans="12:13" x14ac:dyDescent="0.25">
      <c r="L446" s="162"/>
      <c r="M446" s="157"/>
    </row>
    <row r="447" spans="12:13" x14ac:dyDescent="0.25">
      <c r="L447" s="162"/>
      <c r="M447" s="157"/>
    </row>
    <row r="448" spans="12:13" x14ac:dyDescent="0.25">
      <c r="L448" s="162"/>
      <c r="M448" s="157"/>
    </row>
    <row r="449" spans="12:13" x14ac:dyDescent="0.25">
      <c r="L449" s="162"/>
      <c r="M449" s="157"/>
    </row>
    <row r="450" spans="12:13" x14ac:dyDescent="0.25">
      <c r="L450" s="162"/>
      <c r="M450" s="157"/>
    </row>
    <row r="451" spans="12:13" x14ac:dyDescent="0.25">
      <c r="L451" s="162"/>
      <c r="M451" s="157"/>
    </row>
    <row r="452" spans="12:13" x14ac:dyDescent="0.25">
      <c r="L452" s="162"/>
      <c r="M452" s="157"/>
    </row>
    <row r="453" spans="12:13" x14ac:dyDescent="0.25">
      <c r="L453" s="162"/>
      <c r="M453" s="157"/>
    </row>
    <row r="454" spans="12:13" x14ac:dyDescent="0.25">
      <c r="L454" s="162"/>
      <c r="M454" s="157"/>
    </row>
    <row r="455" spans="12:13" x14ac:dyDescent="0.25">
      <c r="L455" s="162"/>
      <c r="M455" s="157"/>
    </row>
    <row r="456" spans="12:13" x14ac:dyDescent="0.25">
      <c r="L456" s="162"/>
      <c r="M456" s="157"/>
    </row>
    <row r="457" spans="12:13" x14ac:dyDescent="0.25">
      <c r="L457" s="162"/>
      <c r="M457" s="157"/>
    </row>
    <row r="458" spans="12:13" x14ac:dyDescent="0.25">
      <c r="L458" s="162"/>
      <c r="M458" s="157"/>
    </row>
    <row r="459" spans="12:13" x14ac:dyDescent="0.25">
      <c r="L459" s="162"/>
      <c r="M459" s="157"/>
    </row>
    <row r="460" spans="12:13" x14ac:dyDescent="0.25">
      <c r="L460" s="162"/>
      <c r="M460" s="157"/>
    </row>
    <row r="461" spans="12:13" x14ac:dyDescent="0.25">
      <c r="L461" s="162"/>
      <c r="M461" s="157"/>
    </row>
    <row r="462" spans="12:13" x14ac:dyDescent="0.25">
      <c r="L462" s="162"/>
      <c r="M462" s="157"/>
    </row>
    <row r="463" spans="12:13" x14ac:dyDescent="0.25">
      <c r="L463" s="162"/>
      <c r="M463" s="157"/>
    </row>
    <row r="464" spans="12:13" x14ac:dyDescent="0.25">
      <c r="L464" s="162"/>
      <c r="M464" s="157"/>
    </row>
    <row r="465" spans="12:13" x14ac:dyDescent="0.25">
      <c r="L465" s="162"/>
      <c r="M465" s="157"/>
    </row>
    <row r="466" spans="12:13" x14ac:dyDescent="0.25">
      <c r="L466" s="162"/>
      <c r="M466" s="157"/>
    </row>
    <row r="467" spans="12:13" x14ac:dyDescent="0.25">
      <c r="L467" s="162"/>
      <c r="M467" s="157"/>
    </row>
    <row r="468" spans="12:13" x14ac:dyDescent="0.25">
      <c r="L468" s="162"/>
      <c r="M468" s="157"/>
    </row>
    <row r="469" spans="12:13" x14ac:dyDescent="0.25">
      <c r="L469" s="162"/>
      <c r="M469" s="157"/>
    </row>
    <row r="470" spans="12:13" x14ac:dyDescent="0.25">
      <c r="L470" s="162"/>
      <c r="M470" s="157"/>
    </row>
    <row r="471" spans="12:13" x14ac:dyDescent="0.25">
      <c r="L471" s="162"/>
      <c r="M471" s="157"/>
    </row>
    <row r="472" spans="12:13" x14ac:dyDescent="0.25">
      <c r="L472" s="162"/>
      <c r="M472" s="157"/>
    </row>
    <row r="473" spans="12:13" x14ac:dyDescent="0.25">
      <c r="L473" s="162"/>
      <c r="M473" s="157"/>
    </row>
    <row r="474" spans="12:13" x14ac:dyDescent="0.25">
      <c r="L474" s="162"/>
      <c r="M474" s="157"/>
    </row>
    <row r="475" spans="12:13" x14ac:dyDescent="0.25">
      <c r="L475" s="162"/>
      <c r="M475" s="157"/>
    </row>
    <row r="476" spans="12:13" x14ac:dyDescent="0.25">
      <c r="L476" s="162"/>
      <c r="M476" s="157"/>
    </row>
    <row r="477" spans="12:13" x14ac:dyDescent="0.25">
      <c r="L477" s="162"/>
      <c r="M477" s="157"/>
    </row>
    <row r="478" spans="12:13" x14ac:dyDescent="0.25">
      <c r="L478" s="162"/>
      <c r="M478" s="157"/>
    </row>
    <row r="479" spans="12:13" x14ac:dyDescent="0.25">
      <c r="L479" s="162"/>
      <c r="M479" s="157"/>
    </row>
    <row r="480" spans="12:13" x14ac:dyDescent="0.25">
      <c r="L480" s="162"/>
      <c r="M480" s="157"/>
    </row>
    <row r="481" spans="12:13" x14ac:dyDescent="0.25">
      <c r="L481" s="162"/>
      <c r="M481" s="157"/>
    </row>
    <row r="482" spans="12:13" x14ac:dyDescent="0.25">
      <c r="L482" s="162"/>
      <c r="M482" s="157"/>
    </row>
    <row r="483" spans="12:13" x14ac:dyDescent="0.25">
      <c r="L483" s="162"/>
      <c r="M483" s="157"/>
    </row>
    <row r="484" spans="12:13" x14ac:dyDescent="0.25">
      <c r="L484" s="162"/>
      <c r="M484" s="157"/>
    </row>
    <row r="485" spans="12:13" x14ac:dyDescent="0.25">
      <c r="L485" s="162"/>
      <c r="M485" s="157"/>
    </row>
    <row r="486" spans="12:13" x14ac:dyDescent="0.25">
      <c r="L486" s="162"/>
      <c r="M486" s="157"/>
    </row>
    <row r="487" spans="12:13" x14ac:dyDescent="0.25">
      <c r="L487" s="162"/>
      <c r="M487" s="157"/>
    </row>
    <row r="488" spans="12:13" x14ac:dyDescent="0.25">
      <c r="L488" s="162"/>
      <c r="M488" s="157"/>
    </row>
    <row r="489" spans="12:13" x14ac:dyDescent="0.25">
      <c r="L489" s="162"/>
      <c r="M489" s="157"/>
    </row>
    <row r="490" spans="12:13" x14ac:dyDescent="0.25">
      <c r="L490" s="162"/>
      <c r="M490" s="157"/>
    </row>
    <row r="491" spans="12:13" x14ac:dyDescent="0.25">
      <c r="L491" s="162"/>
      <c r="M491" s="157"/>
    </row>
    <row r="492" spans="12:13" x14ac:dyDescent="0.25">
      <c r="L492" s="162"/>
      <c r="M492" s="157"/>
    </row>
    <row r="493" spans="12:13" x14ac:dyDescent="0.25">
      <c r="L493" s="162"/>
      <c r="M493" s="157"/>
    </row>
    <row r="494" spans="12:13" x14ac:dyDescent="0.25">
      <c r="L494" s="162"/>
      <c r="M494" s="157"/>
    </row>
    <row r="495" spans="12:13" x14ac:dyDescent="0.25">
      <c r="L495" s="162"/>
      <c r="M495" s="157"/>
    </row>
    <row r="496" spans="12:13" x14ac:dyDescent="0.25">
      <c r="L496" s="162"/>
      <c r="M496" s="157"/>
    </row>
    <row r="497" spans="12:13" x14ac:dyDescent="0.25">
      <c r="L497" s="162"/>
      <c r="M497" s="157"/>
    </row>
    <row r="498" spans="12:13" x14ac:dyDescent="0.25">
      <c r="L498" s="162"/>
      <c r="M498" s="157"/>
    </row>
    <row r="499" spans="12:13" x14ac:dyDescent="0.25">
      <c r="L499" s="162"/>
      <c r="M499" s="157"/>
    </row>
    <row r="500" spans="12:13" x14ac:dyDescent="0.25">
      <c r="L500" s="162"/>
      <c r="M500" s="157"/>
    </row>
    <row r="501" spans="12:13" x14ac:dyDescent="0.25">
      <c r="L501" s="162"/>
      <c r="M501" s="157"/>
    </row>
    <row r="502" spans="12:13" x14ac:dyDescent="0.25">
      <c r="L502" s="162"/>
      <c r="M502" s="157"/>
    </row>
    <row r="503" spans="12:13" x14ac:dyDescent="0.25">
      <c r="L503" s="162"/>
      <c r="M503" s="157"/>
    </row>
    <row r="504" spans="12:13" x14ac:dyDescent="0.25">
      <c r="L504" s="162"/>
      <c r="M504" s="157"/>
    </row>
    <row r="505" spans="12:13" x14ac:dyDescent="0.25">
      <c r="L505" s="162"/>
      <c r="M505" s="157"/>
    </row>
    <row r="506" spans="12:13" x14ac:dyDescent="0.25">
      <c r="L506" s="162"/>
      <c r="M506" s="157"/>
    </row>
    <row r="507" spans="12:13" x14ac:dyDescent="0.25">
      <c r="L507" s="162"/>
      <c r="M507" s="157"/>
    </row>
    <row r="508" spans="12:13" x14ac:dyDescent="0.25">
      <c r="L508" s="162"/>
      <c r="M508" s="157"/>
    </row>
    <row r="509" spans="12:13" x14ac:dyDescent="0.25">
      <c r="L509" s="162"/>
      <c r="M509" s="157"/>
    </row>
    <row r="510" spans="12:13" x14ac:dyDescent="0.25">
      <c r="L510" s="162"/>
      <c r="M510" s="157"/>
    </row>
    <row r="511" spans="12:13" x14ac:dyDescent="0.25">
      <c r="L511" s="162"/>
      <c r="M511" s="157"/>
    </row>
    <row r="512" spans="12:13" x14ac:dyDescent="0.25">
      <c r="L512" s="162"/>
      <c r="M512" s="157"/>
    </row>
    <row r="513" spans="12:13" x14ac:dyDescent="0.25">
      <c r="L513" s="162"/>
      <c r="M513" s="157"/>
    </row>
    <row r="514" spans="12:13" x14ac:dyDescent="0.25">
      <c r="L514" s="162"/>
      <c r="M514" s="157"/>
    </row>
    <row r="515" spans="12:13" x14ac:dyDescent="0.25">
      <c r="L515" s="162"/>
      <c r="M515" s="157"/>
    </row>
    <row r="516" spans="12:13" x14ac:dyDescent="0.25">
      <c r="L516" s="162"/>
      <c r="M516" s="157"/>
    </row>
    <row r="517" spans="12:13" x14ac:dyDescent="0.25">
      <c r="L517" s="162"/>
      <c r="M517" s="157"/>
    </row>
    <row r="518" spans="12:13" x14ac:dyDescent="0.25">
      <c r="L518" s="162"/>
      <c r="M518" s="157"/>
    </row>
    <row r="519" spans="12:13" x14ac:dyDescent="0.25">
      <c r="L519" s="162"/>
      <c r="M519" s="157"/>
    </row>
    <row r="520" spans="12:13" x14ac:dyDescent="0.25">
      <c r="L520" s="162"/>
      <c r="M520" s="157"/>
    </row>
    <row r="521" spans="12:13" x14ac:dyDescent="0.25">
      <c r="L521" s="162"/>
      <c r="M521" s="157"/>
    </row>
    <row r="522" spans="12:13" x14ac:dyDescent="0.25">
      <c r="L522" s="162"/>
      <c r="M522" s="157"/>
    </row>
    <row r="523" spans="12:13" x14ac:dyDescent="0.25">
      <c r="L523" s="162"/>
      <c r="M523" s="157"/>
    </row>
    <row r="524" spans="12:13" x14ac:dyDescent="0.25">
      <c r="L524" s="162"/>
      <c r="M524" s="157"/>
    </row>
    <row r="525" spans="12:13" x14ac:dyDescent="0.25">
      <c r="L525" s="162"/>
      <c r="M525" s="157"/>
    </row>
    <row r="526" spans="12:13" x14ac:dyDescent="0.25">
      <c r="L526" s="162"/>
      <c r="M526" s="157"/>
    </row>
    <row r="527" spans="12:13" x14ac:dyDescent="0.25">
      <c r="L527" s="162"/>
      <c r="M527" s="157"/>
    </row>
    <row r="528" spans="12:13" x14ac:dyDescent="0.25">
      <c r="L528" s="162"/>
      <c r="M528" s="157"/>
    </row>
    <row r="529" spans="12:13" x14ac:dyDescent="0.25">
      <c r="L529" s="162"/>
      <c r="M529" s="157"/>
    </row>
    <row r="530" spans="12:13" x14ac:dyDescent="0.25">
      <c r="L530" s="162"/>
      <c r="M530" s="157"/>
    </row>
    <row r="531" spans="12:13" x14ac:dyDescent="0.25">
      <c r="L531" s="162"/>
      <c r="M531" s="157"/>
    </row>
    <row r="532" spans="12:13" x14ac:dyDescent="0.25">
      <c r="L532" s="162"/>
      <c r="M532" s="157"/>
    </row>
    <row r="533" spans="12:13" x14ac:dyDescent="0.25">
      <c r="L533" s="162"/>
      <c r="M533" s="157"/>
    </row>
    <row r="534" spans="12:13" x14ac:dyDescent="0.25">
      <c r="L534" s="162"/>
      <c r="M534" s="157"/>
    </row>
    <row r="535" spans="12:13" x14ac:dyDescent="0.25">
      <c r="L535" s="162"/>
      <c r="M535" s="157"/>
    </row>
    <row r="536" spans="12:13" x14ac:dyDescent="0.25">
      <c r="L536" s="162"/>
      <c r="M536" s="157"/>
    </row>
    <row r="537" spans="12:13" x14ac:dyDescent="0.25">
      <c r="L537" s="162"/>
      <c r="M537" s="157"/>
    </row>
    <row r="538" spans="12:13" x14ac:dyDescent="0.25">
      <c r="L538" s="162"/>
      <c r="M538" s="157"/>
    </row>
    <row r="539" spans="12:13" x14ac:dyDescent="0.25">
      <c r="L539" s="162"/>
      <c r="M539" s="157"/>
    </row>
    <row r="540" spans="12:13" x14ac:dyDescent="0.25">
      <c r="L540" s="162"/>
      <c r="M540" s="157"/>
    </row>
    <row r="541" spans="12:13" x14ac:dyDescent="0.25">
      <c r="L541" s="162"/>
      <c r="M541" s="157"/>
    </row>
    <row r="542" spans="12:13" x14ac:dyDescent="0.25">
      <c r="L542" s="162"/>
      <c r="M542" s="157"/>
    </row>
    <row r="543" spans="12:13" x14ac:dyDescent="0.25">
      <c r="L543" s="162"/>
      <c r="M543" s="157"/>
    </row>
    <row r="544" spans="12:13" x14ac:dyDescent="0.25">
      <c r="L544" s="162"/>
      <c r="M544" s="157"/>
    </row>
    <row r="545" spans="12:13" x14ac:dyDescent="0.25">
      <c r="L545" s="162"/>
      <c r="M545" s="157"/>
    </row>
    <row r="546" spans="12:13" x14ac:dyDescent="0.25">
      <c r="L546" s="162"/>
      <c r="M546" s="157"/>
    </row>
    <row r="547" spans="12:13" x14ac:dyDescent="0.25">
      <c r="L547" s="162"/>
      <c r="M547" s="157"/>
    </row>
    <row r="548" spans="12:13" x14ac:dyDescent="0.25">
      <c r="L548" s="162"/>
      <c r="M548" s="157"/>
    </row>
    <row r="549" spans="12:13" x14ac:dyDescent="0.25">
      <c r="L549" s="162"/>
      <c r="M549" s="157"/>
    </row>
    <row r="550" spans="12:13" x14ac:dyDescent="0.25">
      <c r="L550" s="162"/>
      <c r="M550" s="157"/>
    </row>
    <row r="551" spans="12:13" x14ac:dyDescent="0.25">
      <c r="L551" s="162"/>
      <c r="M551" s="157"/>
    </row>
    <row r="552" spans="12:13" x14ac:dyDescent="0.25">
      <c r="L552" s="162"/>
      <c r="M552" s="157"/>
    </row>
    <row r="553" spans="12:13" x14ac:dyDescent="0.25">
      <c r="L553" s="162"/>
      <c r="M553" s="157"/>
    </row>
    <row r="554" spans="12:13" x14ac:dyDescent="0.25">
      <c r="L554" s="162"/>
      <c r="M554" s="157"/>
    </row>
    <row r="555" spans="12:13" x14ac:dyDescent="0.25">
      <c r="L555" s="162"/>
      <c r="M555" s="157"/>
    </row>
    <row r="556" spans="12:13" x14ac:dyDescent="0.25">
      <c r="L556" s="162"/>
      <c r="M556" s="157"/>
    </row>
    <row r="557" spans="12:13" x14ac:dyDescent="0.25">
      <c r="L557" s="162"/>
      <c r="M557" s="157"/>
    </row>
    <row r="558" spans="12:13" x14ac:dyDescent="0.25">
      <c r="L558" s="162"/>
      <c r="M558" s="157"/>
    </row>
    <row r="559" spans="12:13" x14ac:dyDescent="0.25">
      <c r="L559" s="162"/>
      <c r="M559" s="157"/>
    </row>
    <row r="560" spans="12:13" x14ac:dyDescent="0.25">
      <c r="L560" s="162"/>
      <c r="M560" s="157"/>
    </row>
    <row r="561" spans="12:13" x14ac:dyDescent="0.25">
      <c r="L561" s="162"/>
      <c r="M561" s="157"/>
    </row>
    <row r="562" spans="12:13" x14ac:dyDescent="0.25">
      <c r="L562" s="162"/>
      <c r="M562" s="157"/>
    </row>
    <row r="563" spans="12:13" x14ac:dyDescent="0.25">
      <c r="L563" s="162"/>
      <c r="M563" s="157"/>
    </row>
    <row r="564" spans="12:13" x14ac:dyDescent="0.25">
      <c r="L564" s="162"/>
      <c r="M564" s="157"/>
    </row>
    <row r="565" spans="12:13" x14ac:dyDescent="0.25">
      <c r="L565" s="162"/>
      <c r="M565" s="157"/>
    </row>
    <row r="566" spans="12:13" x14ac:dyDescent="0.25">
      <c r="L566" s="162"/>
      <c r="M566" s="157"/>
    </row>
    <row r="567" spans="12:13" x14ac:dyDescent="0.25">
      <c r="L567" s="162"/>
      <c r="M567" s="157"/>
    </row>
    <row r="568" spans="12:13" x14ac:dyDescent="0.25">
      <c r="L568" s="162"/>
      <c r="M568" s="157"/>
    </row>
    <row r="569" spans="12:13" x14ac:dyDescent="0.25">
      <c r="L569" s="162"/>
      <c r="M569" s="157"/>
    </row>
    <row r="570" spans="12:13" x14ac:dyDescent="0.25">
      <c r="L570" s="162"/>
      <c r="M570" s="157"/>
    </row>
    <row r="571" spans="12:13" x14ac:dyDescent="0.25">
      <c r="L571" s="162"/>
      <c r="M571" s="157"/>
    </row>
    <row r="572" spans="12:13" x14ac:dyDescent="0.25">
      <c r="L572" s="162"/>
      <c r="M572" s="157"/>
    </row>
    <row r="573" spans="12:13" x14ac:dyDescent="0.25">
      <c r="L573" s="162"/>
      <c r="M573" s="157"/>
    </row>
    <row r="574" spans="12:13" x14ac:dyDescent="0.25">
      <c r="L574" s="162"/>
      <c r="M574" s="157"/>
    </row>
    <row r="575" spans="12:13" x14ac:dyDescent="0.25">
      <c r="L575" s="162"/>
      <c r="M575" s="157"/>
    </row>
    <row r="576" spans="12:13" x14ac:dyDescent="0.25">
      <c r="L576" s="162"/>
      <c r="M576" s="157"/>
    </row>
    <row r="577" spans="12:13" x14ac:dyDescent="0.25">
      <c r="L577" s="162"/>
      <c r="M577" s="157"/>
    </row>
    <row r="578" spans="12:13" x14ac:dyDescent="0.25">
      <c r="L578" s="162"/>
      <c r="M578" s="157"/>
    </row>
    <row r="579" spans="12:13" x14ac:dyDescent="0.25">
      <c r="L579" s="162"/>
      <c r="M579" s="157"/>
    </row>
    <row r="580" spans="12:13" x14ac:dyDescent="0.25">
      <c r="L580" s="162"/>
      <c r="M580" s="157"/>
    </row>
    <row r="581" spans="12:13" x14ac:dyDescent="0.25">
      <c r="L581" s="162"/>
      <c r="M581" s="157"/>
    </row>
    <row r="582" spans="12:13" x14ac:dyDescent="0.25">
      <c r="L582" s="162"/>
      <c r="M582" s="157"/>
    </row>
    <row r="583" spans="12:13" x14ac:dyDescent="0.25">
      <c r="L583" s="162"/>
      <c r="M583" s="157"/>
    </row>
    <row r="584" spans="12:13" x14ac:dyDescent="0.25">
      <c r="L584" s="162"/>
      <c r="M584" s="157"/>
    </row>
    <row r="585" spans="12:13" x14ac:dyDescent="0.25">
      <c r="L585" s="162"/>
      <c r="M585" s="157"/>
    </row>
    <row r="586" spans="12:13" x14ac:dyDescent="0.25">
      <c r="L586" s="162"/>
      <c r="M586" s="157"/>
    </row>
    <row r="587" spans="12:13" x14ac:dyDescent="0.25">
      <c r="L587" s="162"/>
      <c r="M587" s="157"/>
    </row>
    <row r="588" spans="12:13" x14ac:dyDescent="0.25">
      <c r="L588" s="162"/>
      <c r="M588" s="157"/>
    </row>
    <row r="589" spans="12:13" x14ac:dyDescent="0.25">
      <c r="L589" s="162"/>
      <c r="M589" s="157"/>
    </row>
    <row r="590" spans="12:13" x14ac:dyDescent="0.25">
      <c r="L590" s="162"/>
      <c r="M590" s="157"/>
    </row>
    <row r="591" spans="12:13" x14ac:dyDescent="0.25">
      <c r="L591" s="162"/>
      <c r="M591" s="157"/>
    </row>
    <row r="592" spans="12:13" x14ac:dyDescent="0.25">
      <c r="L592" s="162"/>
      <c r="M592" s="157"/>
    </row>
    <row r="593" spans="12:13" x14ac:dyDescent="0.25">
      <c r="L593" s="162"/>
      <c r="M593" s="157"/>
    </row>
    <row r="594" spans="12:13" x14ac:dyDescent="0.25">
      <c r="L594" s="162"/>
      <c r="M594" s="157"/>
    </row>
    <row r="595" spans="12:13" x14ac:dyDescent="0.25">
      <c r="L595" s="162"/>
      <c r="M595" s="157"/>
    </row>
    <row r="596" spans="12:13" x14ac:dyDescent="0.25">
      <c r="L596" s="162"/>
      <c r="M596" s="157"/>
    </row>
    <row r="597" spans="12:13" x14ac:dyDescent="0.25">
      <c r="L597" s="162"/>
      <c r="M597" s="157"/>
    </row>
    <row r="598" spans="12:13" x14ac:dyDescent="0.25">
      <c r="L598" s="162"/>
      <c r="M598" s="157"/>
    </row>
    <row r="599" spans="12:13" x14ac:dyDescent="0.25">
      <c r="L599" s="162"/>
      <c r="M599" s="157"/>
    </row>
    <row r="600" spans="12:13" x14ac:dyDescent="0.25">
      <c r="L600" s="162"/>
      <c r="M600" s="157"/>
    </row>
    <row r="601" spans="12:13" x14ac:dyDescent="0.25">
      <c r="L601" s="162"/>
      <c r="M601" s="157"/>
    </row>
    <row r="602" spans="12:13" x14ac:dyDescent="0.25">
      <c r="L602" s="162"/>
      <c r="M602" s="157"/>
    </row>
    <row r="603" spans="12:13" x14ac:dyDescent="0.25">
      <c r="L603" s="162"/>
      <c r="M603" s="157"/>
    </row>
    <row r="604" spans="12:13" x14ac:dyDescent="0.25">
      <c r="L604" s="162"/>
      <c r="M604" s="157"/>
    </row>
    <row r="605" spans="12:13" x14ac:dyDescent="0.25">
      <c r="L605" s="162"/>
      <c r="M605" s="157"/>
    </row>
    <row r="606" spans="12:13" x14ac:dyDescent="0.25">
      <c r="L606" s="162"/>
      <c r="M606" s="157"/>
    </row>
    <row r="607" spans="12:13" x14ac:dyDescent="0.25">
      <c r="L607" s="162"/>
      <c r="M607" s="157"/>
    </row>
    <row r="608" spans="12:13" x14ac:dyDescent="0.25">
      <c r="L608" s="162"/>
      <c r="M608" s="157"/>
    </row>
    <row r="609" spans="12:13" x14ac:dyDescent="0.25">
      <c r="L609" s="162"/>
      <c r="M609" s="157"/>
    </row>
    <row r="610" spans="12:13" x14ac:dyDescent="0.25">
      <c r="L610" s="162"/>
      <c r="M610" s="157"/>
    </row>
    <row r="611" spans="12:13" x14ac:dyDescent="0.25">
      <c r="L611" s="162"/>
      <c r="M611" s="157"/>
    </row>
    <row r="612" spans="12:13" x14ac:dyDescent="0.25">
      <c r="L612" s="162"/>
      <c r="M612" s="157"/>
    </row>
    <row r="613" spans="12:13" x14ac:dyDescent="0.25">
      <c r="L613" s="162"/>
      <c r="M613" s="157"/>
    </row>
    <row r="614" spans="12:13" x14ac:dyDescent="0.25">
      <c r="L614" s="162"/>
      <c r="M614" s="157"/>
    </row>
    <row r="615" spans="12:13" x14ac:dyDescent="0.25">
      <c r="L615" s="162"/>
      <c r="M615" s="157"/>
    </row>
    <row r="616" spans="12:13" x14ac:dyDescent="0.25">
      <c r="L616" s="162"/>
      <c r="M616" s="157"/>
    </row>
    <row r="617" spans="12:13" x14ac:dyDescent="0.25">
      <c r="L617" s="162"/>
      <c r="M617" s="157"/>
    </row>
    <row r="618" spans="12:13" x14ac:dyDescent="0.25">
      <c r="L618" s="162"/>
      <c r="M618" s="157"/>
    </row>
    <row r="619" spans="12:13" x14ac:dyDescent="0.25">
      <c r="L619" s="162"/>
      <c r="M619" s="157"/>
    </row>
    <row r="620" spans="12:13" x14ac:dyDescent="0.25">
      <c r="L620" s="162"/>
      <c r="M620" s="157"/>
    </row>
    <row r="621" spans="12:13" x14ac:dyDescent="0.25">
      <c r="L621" s="162"/>
      <c r="M621" s="157"/>
    </row>
    <row r="622" spans="12:13" x14ac:dyDescent="0.25">
      <c r="L622" s="162"/>
      <c r="M622" s="157"/>
    </row>
    <row r="623" spans="12:13" x14ac:dyDescent="0.25">
      <c r="L623" s="162"/>
      <c r="M623" s="157"/>
    </row>
    <row r="624" spans="12:13" x14ac:dyDescent="0.25">
      <c r="L624" s="162"/>
      <c r="M624" s="157"/>
    </row>
    <row r="625" spans="12:13" x14ac:dyDescent="0.25">
      <c r="L625" s="162"/>
      <c r="M625" s="157"/>
    </row>
    <row r="626" spans="12:13" x14ac:dyDescent="0.25">
      <c r="L626" s="162"/>
      <c r="M626" s="157"/>
    </row>
    <row r="627" spans="12:13" x14ac:dyDescent="0.25">
      <c r="L627" s="162"/>
      <c r="M627" s="157"/>
    </row>
    <row r="628" spans="12:13" x14ac:dyDescent="0.25">
      <c r="L628" s="162"/>
      <c r="M628" s="157"/>
    </row>
    <row r="629" spans="12:13" x14ac:dyDescent="0.25">
      <c r="L629" s="162"/>
      <c r="M629" s="157"/>
    </row>
    <row r="630" spans="12:13" x14ac:dyDescent="0.25">
      <c r="L630" s="162"/>
      <c r="M630" s="157"/>
    </row>
    <row r="631" spans="12:13" x14ac:dyDescent="0.25">
      <c r="L631" s="162"/>
      <c r="M631" s="157"/>
    </row>
    <row r="632" spans="12:13" x14ac:dyDescent="0.25">
      <c r="L632" s="162"/>
      <c r="M632" s="157"/>
    </row>
    <row r="633" spans="12:13" x14ac:dyDescent="0.25">
      <c r="L633" s="162"/>
      <c r="M633" s="157"/>
    </row>
    <row r="634" spans="12:13" x14ac:dyDescent="0.25">
      <c r="L634" s="162"/>
      <c r="M634" s="157"/>
    </row>
    <row r="635" spans="12:13" x14ac:dyDescent="0.25">
      <c r="L635" s="162"/>
      <c r="M635" s="157"/>
    </row>
    <row r="636" spans="12:13" x14ac:dyDescent="0.25">
      <c r="L636" s="162"/>
      <c r="M636" s="157"/>
    </row>
    <row r="637" spans="12:13" x14ac:dyDescent="0.25">
      <c r="L637" s="162"/>
      <c r="M637" s="157"/>
    </row>
    <row r="638" spans="12:13" x14ac:dyDescent="0.25">
      <c r="L638" s="162"/>
      <c r="M638" s="157"/>
    </row>
    <row r="639" spans="12:13" x14ac:dyDescent="0.25">
      <c r="L639" s="162"/>
      <c r="M639" s="157"/>
    </row>
    <row r="640" spans="12:13" x14ac:dyDescent="0.25">
      <c r="L640" s="162"/>
      <c r="M640" s="157"/>
    </row>
    <row r="641" spans="12:13" x14ac:dyDescent="0.25">
      <c r="L641" s="162"/>
      <c r="M641" s="157"/>
    </row>
    <row r="642" spans="12:13" x14ac:dyDescent="0.25">
      <c r="L642" s="162"/>
      <c r="M642" s="157"/>
    </row>
    <row r="643" spans="12:13" x14ac:dyDescent="0.25">
      <c r="L643" s="162"/>
      <c r="M643" s="157"/>
    </row>
    <row r="644" spans="12:13" x14ac:dyDescent="0.25">
      <c r="L644" s="162"/>
      <c r="M644" s="157"/>
    </row>
    <row r="645" spans="12:13" x14ac:dyDescent="0.25">
      <c r="L645" s="162"/>
      <c r="M645" s="157"/>
    </row>
    <row r="646" spans="12:13" x14ac:dyDescent="0.25">
      <c r="L646" s="162"/>
      <c r="M646" s="157"/>
    </row>
    <row r="647" spans="12:13" x14ac:dyDescent="0.25">
      <c r="L647" s="162"/>
      <c r="M647" s="157"/>
    </row>
    <row r="648" spans="12:13" x14ac:dyDescent="0.25">
      <c r="L648" s="162"/>
      <c r="M648" s="157"/>
    </row>
    <row r="649" spans="12:13" x14ac:dyDescent="0.25">
      <c r="L649" s="162"/>
      <c r="M649" s="157"/>
    </row>
    <row r="650" spans="12:13" x14ac:dyDescent="0.25">
      <c r="L650" s="162"/>
      <c r="M650" s="157"/>
    </row>
    <row r="651" spans="12:13" x14ac:dyDescent="0.25">
      <c r="L651" s="162"/>
      <c r="M651" s="157"/>
    </row>
    <row r="652" spans="12:13" x14ac:dyDescent="0.25">
      <c r="L652" s="162"/>
      <c r="M652" s="157"/>
    </row>
    <row r="653" spans="12:13" x14ac:dyDescent="0.25">
      <c r="L653" s="162"/>
      <c r="M653" s="157"/>
    </row>
    <row r="654" spans="12:13" x14ac:dyDescent="0.25">
      <c r="L654" s="162"/>
      <c r="M654" s="157"/>
    </row>
    <row r="655" spans="12:13" x14ac:dyDescent="0.25">
      <c r="L655" s="162"/>
      <c r="M655" s="157"/>
    </row>
    <row r="656" spans="12:13" x14ac:dyDescent="0.25">
      <c r="L656" s="162"/>
      <c r="M656" s="157"/>
    </row>
    <row r="657" spans="12:13" x14ac:dyDescent="0.25">
      <c r="L657" s="162"/>
      <c r="M657" s="157"/>
    </row>
    <row r="658" spans="12:13" x14ac:dyDescent="0.25">
      <c r="L658" s="162"/>
      <c r="M658" s="157"/>
    </row>
    <row r="659" spans="12:13" x14ac:dyDescent="0.25">
      <c r="L659" s="162"/>
      <c r="M659" s="157"/>
    </row>
    <row r="660" spans="12:13" x14ac:dyDescent="0.25">
      <c r="L660" s="162"/>
      <c r="M660" s="157"/>
    </row>
    <row r="661" spans="12:13" x14ac:dyDescent="0.25">
      <c r="L661" s="162"/>
      <c r="M661" s="157"/>
    </row>
    <row r="662" spans="12:13" x14ac:dyDescent="0.25">
      <c r="L662" s="162"/>
      <c r="M662" s="157"/>
    </row>
    <row r="663" spans="12:13" x14ac:dyDescent="0.25">
      <c r="L663" s="162"/>
      <c r="M663" s="157"/>
    </row>
    <row r="664" spans="12:13" x14ac:dyDescent="0.25">
      <c r="L664" s="162"/>
      <c r="M664" s="157"/>
    </row>
    <row r="665" spans="12:13" x14ac:dyDescent="0.25">
      <c r="L665" s="162"/>
      <c r="M665" s="157"/>
    </row>
    <row r="666" spans="12:13" x14ac:dyDescent="0.25">
      <c r="L666" s="162"/>
      <c r="M666" s="157"/>
    </row>
    <row r="667" spans="12:13" x14ac:dyDescent="0.25">
      <c r="L667" s="162"/>
      <c r="M667" s="157"/>
    </row>
    <row r="668" spans="12:13" x14ac:dyDescent="0.25">
      <c r="L668" s="162"/>
      <c r="M668" s="157"/>
    </row>
    <row r="669" spans="12:13" x14ac:dyDescent="0.25">
      <c r="L669" s="162"/>
      <c r="M669" s="157"/>
    </row>
    <row r="670" spans="12:13" x14ac:dyDescent="0.25">
      <c r="L670" s="162"/>
      <c r="M670" s="157"/>
    </row>
    <row r="671" spans="12:13" x14ac:dyDescent="0.25">
      <c r="L671" s="162"/>
      <c r="M671" s="157"/>
    </row>
    <row r="672" spans="12:13" x14ac:dyDescent="0.25">
      <c r="L672" s="162"/>
      <c r="M672" s="157"/>
    </row>
    <row r="673" spans="12:13" x14ac:dyDescent="0.25">
      <c r="L673" s="162"/>
      <c r="M673" s="157"/>
    </row>
    <row r="674" spans="12:13" x14ac:dyDescent="0.25">
      <c r="L674" s="162"/>
      <c r="M674" s="157"/>
    </row>
    <row r="675" spans="12:13" x14ac:dyDescent="0.25">
      <c r="L675" s="162"/>
      <c r="M675" s="157"/>
    </row>
    <row r="676" spans="12:13" x14ac:dyDescent="0.25">
      <c r="L676" s="162"/>
      <c r="M676" s="157"/>
    </row>
    <row r="677" spans="12:13" x14ac:dyDescent="0.25">
      <c r="L677" s="162"/>
      <c r="M677" s="157"/>
    </row>
    <row r="678" spans="12:13" x14ac:dyDescent="0.25">
      <c r="L678" s="162"/>
      <c r="M678" s="157"/>
    </row>
    <row r="679" spans="12:13" x14ac:dyDescent="0.25">
      <c r="L679" s="162"/>
      <c r="M679" s="157"/>
    </row>
    <row r="680" spans="12:13" x14ac:dyDescent="0.25">
      <c r="L680" s="162"/>
      <c r="M680" s="157"/>
    </row>
    <row r="681" spans="12:13" x14ac:dyDescent="0.25">
      <c r="L681" s="162"/>
      <c r="M681" s="157"/>
    </row>
    <row r="682" spans="12:13" x14ac:dyDescent="0.25">
      <c r="L682" s="162"/>
      <c r="M682" s="157"/>
    </row>
    <row r="683" spans="12:13" x14ac:dyDescent="0.25">
      <c r="L683" s="162"/>
      <c r="M683" s="157"/>
    </row>
    <row r="684" spans="12:13" x14ac:dyDescent="0.25">
      <c r="L684" s="162"/>
      <c r="M684" s="157"/>
    </row>
    <row r="685" spans="12:13" x14ac:dyDescent="0.25">
      <c r="L685" s="162"/>
      <c r="M685" s="157"/>
    </row>
    <row r="686" spans="12:13" x14ac:dyDescent="0.25">
      <c r="L686" s="162"/>
      <c r="M686" s="157"/>
    </row>
    <row r="687" spans="12:13" x14ac:dyDescent="0.25">
      <c r="L687" s="162"/>
      <c r="M687" s="157"/>
    </row>
    <row r="688" spans="12:13" x14ac:dyDescent="0.25">
      <c r="L688" s="162"/>
      <c r="M688" s="157"/>
    </row>
    <row r="689" spans="12:13" x14ac:dyDescent="0.25">
      <c r="L689" s="162"/>
      <c r="M689" s="157"/>
    </row>
    <row r="690" spans="12:13" x14ac:dyDescent="0.25">
      <c r="L690" s="162"/>
      <c r="M690" s="157"/>
    </row>
    <row r="691" spans="12:13" x14ac:dyDescent="0.25">
      <c r="L691" s="162"/>
      <c r="M691" s="157"/>
    </row>
    <row r="692" spans="12:13" x14ac:dyDescent="0.25">
      <c r="L692" s="162"/>
      <c r="M692" s="157"/>
    </row>
    <row r="693" spans="12:13" x14ac:dyDescent="0.25">
      <c r="L693" s="162"/>
      <c r="M693" s="157"/>
    </row>
    <row r="694" spans="12:13" x14ac:dyDescent="0.25">
      <c r="L694" s="162"/>
      <c r="M694" s="157"/>
    </row>
    <row r="695" spans="12:13" x14ac:dyDescent="0.25">
      <c r="L695" s="162"/>
      <c r="M695" s="157"/>
    </row>
    <row r="696" spans="12:13" x14ac:dyDescent="0.25">
      <c r="L696" s="162"/>
      <c r="M696" s="157"/>
    </row>
    <row r="697" spans="12:13" x14ac:dyDescent="0.25">
      <c r="L697" s="162"/>
      <c r="M697" s="157"/>
    </row>
    <row r="698" spans="12:13" x14ac:dyDescent="0.25">
      <c r="L698" s="162"/>
      <c r="M698" s="157"/>
    </row>
    <row r="699" spans="12:13" x14ac:dyDescent="0.25">
      <c r="L699" s="162"/>
      <c r="M699" s="157"/>
    </row>
    <row r="700" spans="12:13" x14ac:dyDescent="0.25">
      <c r="L700" s="162"/>
      <c r="M700" s="157"/>
    </row>
    <row r="701" spans="12:13" x14ac:dyDescent="0.25">
      <c r="L701" s="162"/>
      <c r="M701" s="157"/>
    </row>
    <row r="702" spans="12:13" x14ac:dyDescent="0.25">
      <c r="L702" s="162"/>
      <c r="M702" s="157"/>
    </row>
    <row r="703" spans="12:13" x14ac:dyDescent="0.25">
      <c r="L703" s="162"/>
      <c r="M703" s="157"/>
    </row>
    <row r="704" spans="12:13" x14ac:dyDescent="0.25">
      <c r="L704" s="162"/>
      <c r="M704" s="157"/>
    </row>
    <row r="705" spans="12:13" x14ac:dyDescent="0.25">
      <c r="L705" s="162"/>
      <c r="M705" s="157"/>
    </row>
    <row r="706" spans="12:13" x14ac:dyDescent="0.25">
      <c r="L706" s="162"/>
      <c r="M706" s="157"/>
    </row>
    <row r="707" spans="12:13" x14ac:dyDescent="0.25">
      <c r="L707" s="162"/>
      <c r="M707" s="157"/>
    </row>
    <row r="708" spans="12:13" x14ac:dyDescent="0.25">
      <c r="L708" s="162"/>
      <c r="M708" s="157"/>
    </row>
    <row r="709" spans="12:13" x14ac:dyDescent="0.25">
      <c r="L709" s="162"/>
      <c r="M709" s="157"/>
    </row>
    <row r="710" spans="12:13" x14ac:dyDescent="0.25">
      <c r="L710" s="162"/>
      <c r="M710" s="157"/>
    </row>
    <row r="711" spans="12:13" x14ac:dyDescent="0.25">
      <c r="L711" s="162"/>
      <c r="M711" s="157"/>
    </row>
    <row r="712" spans="12:13" x14ac:dyDescent="0.25">
      <c r="L712" s="162"/>
      <c r="M712" s="157"/>
    </row>
    <row r="713" spans="12:13" x14ac:dyDescent="0.25">
      <c r="L713" s="162"/>
      <c r="M713" s="157"/>
    </row>
    <row r="714" spans="12:13" x14ac:dyDescent="0.25">
      <c r="L714" s="162"/>
      <c r="M714" s="157"/>
    </row>
    <row r="715" spans="12:13" x14ac:dyDescent="0.25">
      <c r="L715" s="162"/>
      <c r="M715" s="157"/>
    </row>
    <row r="716" spans="12:13" x14ac:dyDescent="0.25">
      <c r="L716" s="162"/>
      <c r="M716" s="157"/>
    </row>
    <row r="717" spans="12:13" x14ac:dyDescent="0.25">
      <c r="L717" s="162"/>
      <c r="M717" s="157"/>
    </row>
    <row r="718" spans="12:13" x14ac:dyDescent="0.25">
      <c r="L718" s="162"/>
      <c r="M718" s="157"/>
    </row>
    <row r="719" spans="12:13" x14ac:dyDescent="0.25">
      <c r="L719" s="162"/>
      <c r="M719" s="157"/>
    </row>
    <row r="720" spans="12:13" x14ac:dyDescent="0.25">
      <c r="L720" s="162"/>
      <c r="M720" s="157"/>
    </row>
    <row r="721" spans="12:13" x14ac:dyDescent="0.25">
      <c r="L721" s="162"/>
      <c r="M721" s="157"/>
    </row>
    <row r="722" spans="12:13" x14ac:dyDescent="0.25">
      <c r="L722" s="162"/>
      <c r="M722" s="157"/>
    </row>
    <row r="723" spans="12:13" x14ac:dyDescent="0.25">
      <c r="L723" s="162"/>
      <c r="M723" s="157"/>
    </row>
    <row r="724" spans="12:13" x14ac:dyDescent="0.25">
      <c r="L724" s="162"/>
      <c r="M724" s="157"/>
    </row>
    <row r="725" spans="12:13" x14ac:dyDescent="0.25">
      <c r="L725" s="162"/>
      <c r="M725" s="157"/>
    </row>
    <row r="726" spans="12:13" x14ac:dyDescent="0.25">
      <c r="L726" s="162"/>
      <c r="M726" s="157"/>
    </row>
    <row r="727" spans="12:13" x14ac:dyDescent="0.25">
      <c r="L727" s="162"/>
      <c r="M727" s="157"/>
    </row>
    <row r="728" spans="12:13" x14ac:dyDescent="0.25">
      <c r="L728" s="162"/>
      <c r="M728" s="157"/>
    </row>
    <row r="729" spans="12:13" x14ac:dyDescent="0.25">
      <c r="L729" s="162"/>
      <c r="M729" s="157"/>
    </row>
    <row r="730" spans="12:13" x14ac:dyDescent="0.25">
      <c r="L730" s="162"/>
      <c r="M730" s="157"/>
    </row>
    <row r="731" spans="12:13" x14ac:dyDescent="0.25">
      <c r="L731" s="162"/>
      <c r="M731" s="157"/>
    </row>
    <row r="732" spans="12:13" x14ac:dyDescent="0.25">
      <c r="L732" s="162"/>
      <c r="M732" s="157"/>
    </row>
    <row r="733" spans="12:13" x14ac:dyDescent="0.25">
      <c r="L733" s="162"/>
      <c r="M733" s="157"/>
    </row>
    <row r="734" spans="12:13" x14ac:dyDescent="0.25">
      <c r="L734" s="162"/>
      <c r="M734" s="157"/>
    </row>
    <row r="735" spans="12:13" x14ac:dyDescent="0.25">
      <c r="L735" s="162"/>
      <c r="M735" s="157"/>
    </row>
    <row r="736" spans="12:13" x14ac:dyDescent="0.25">
      <c r="L736" s="162"/>
      <c r="M736" s="157"/>
    </row>
    <row r="737" spans="12:13" x14ac:dyDescent="0.25">
      <c r="L737" s="162"/>
      <c r="M737" s="157"/>
    </row>
    <row r="738" spans="12:13" x14ac:dyDescent="0.25">
      <c r="L738" s="162"/>
      <c r="M738" s="157"/>
    </row>
    <row r="739" spans="12:13" x14ac:dyDescent="0.25">
      <c r="L739" s="162"/>
      <c r="M739" s="157"/>
    </row>
    <row r="740" spans="12:13" x14ac:dyDescent="0.25">
      <c r="L740" s="162"/>
      <c r="M740" s="157"/>
    </row>
    <row r="741" spans="12:13" x14ac:dyDescent="0.25">
      <c r="L741" s="162"/>
      <c r="M741" s="157"/>
    </row>
    <row r="742" spans="12:13" x14ac:dyDescent="0.25">
      <c r="L742" s="162"/>
      <c r="M742" s="157"/>
    </row>
    <row r="743" spans="12:13" x14ac:dyDescent="0.25">
      <c r="L743" s="162"/>
      <c r="M743" s="157"/>
    </row>
    <row r="744" spans="12:13" x14ac:dyDescent="0.25">
      <c r="L744" s="162"/>
      <c r="M744" s="157"/>
    </row>
    <row r="745" spans="12:13" x14ac:dyDescent="0.25">
      <c r="L745" s="162"/>
      <c r="M745" s="157"/>
    </row>
    <row r="746" spans="12:13" x14ac:dyDescent="0.25">
      <c r="L746" s="162"/>
      <c r="M746" s="157"/>
    </row>
    <row r="747" spans="12:13" x14ac:dyDescent="0.25">
      <c r="L747" s="162"/>
      <c r="M747" s="157"/>
    </row>
    <row r="748" spans="12:13" x14ac:dyDescent="0.25">
      <c r="L748" s="162"/>
      <c r="M748" s="157"/>
    </row>
    <row r="749" spans="12:13" x14ac:dyDescent="0.25">
      <c r="L749" s="162"/>
      <c r="M749" s="157"/>
    </row>
    <row r="750" spans="12:13" x14ac:dyDescent="0.25">
      <c r="L750" s="162"/>
      <c r="M750" s="157"/>
    </row>
    <row r="751" spans="12:13" x14ac:dyDescent="0.25">
      <c r="L751" s="162"/>
      <c r="M751" s="157"/>
    </row>
    <row r="752" spans="12:13" x14ac:dyDescent="0.25">
      <c r="L752" s="162"/>
      <c r="M752" s="157"/>
    </row>
    <row r="753" spans="12:13" x14ac:dyDescent="0.25">
      <c r="L753" s="162"/>
      <c r="M753" s="157"/>
    </row>
    <row r="754" spans="12:13" x14ac:dyDescent="0.25">
      <c r="L754" s="162"/>
      <c r="M754" s="157"/>
    </row>
    <row r="755" spans="12:13" x14ac:dyDescent="0.25">
      <c r="L755" s="162"/>
      <c r="M755" s="157"/>
    </row>
    <row r="756" spans="12:13" x14ac:dyDescent="0.25">
      <c r="L756" s="162"/>
      <c r="M756" s="157"/>
    </row>
    <row r="757" spans="12:13" x14ac:dyDescent="0.25">
      <c r="L757" s="162"/>
      <c r="M757" s="157"/>
    </row>
    <row r="758" spans="12:13" x14ac:dyDescent="0.25">
      <c r="L758" s="162"/>
      <c r="M758" s="157"/>
    </row>
    <row r="759" spans="12:13" x14ac:dyDescent="0.25">
      <c r="L759" s="162"/>
      <c r="M759" s="157"/>
    </row>
    <row r="760" spans="12:13" x14ac:dyDescent="0.25">
      <c r="L760" s="162"/>
      <c r="M760" s="157"/>
    </row>
    <row r="761" spans="12:13" x14ac:dyDescent="0.25">
      <c r="L761" s="162"/>
      <c r="M761" s="157"/>
    </row>
    <row r="762" spans="12:13" x14ac:dyDescent="0.25">
      <c r="L762" s="162"/>
      <c r="M762" s="157"/>
    </row>
    <row r="763" spans="12:13" x14ac:dyDescent="0.25">
      <c r="L763" s="162"/>
      <c r="M763" s="157"/>
    </row>
    <row r="764" spans="12:13" x14ac:dyDescent="0.25">
      <c r="L764" s="162"/>
      <c r="M764" s="157"/>
    </row>
    <row r="765" spans="12:13" x14ac:dyDescent="0.25">
      <c r="L765" s="162"/>
      <c r="M765" s="157"/>
    </row>
    <row r="766" spans="12:13" x14ac:dyDescent="0.25">
      <c r="L766" s="162"/>
      <c r="M766" s="157"/>
    </row>
    <row r="767" spans="12:13" x14ac:dyDescent="0.25">
      <c r="L767" s="162"/>
      <c r="M767" s="157"/>
    </row>
    <row r="768" spans="12:13" x14ac:dyDescent="0.25">
      <c r="L768" s="162"/>
      <c r="M768" s="157"/>
    </row>
    <row r="769" spans="12:13" x14ac:dyDescent="0.25">
      <c r="L769" s="162"/>
      <c r="M769" s="157"/>
    </row>
    <row r="770" spans="12:13" x14ac:dyDescent="0.25">
      <c r="L770" s="162"/>
      <c r="M770" s="157"/>
    </row>
    <row r="771" spans="12:13" x14ac:dyDescent="0.25">
      <c r="L771" s="162"/>
      <c r="M771" s="157"/>
    </row>
    <row r="772" spans="12:13" x14ac:dyDescent="0.25">
      <c r="L772" s="162"/>
      <c r="M772" s="157"/>
    </row>
    <row r="773" spans="12:13" x14ac:dyDescent="0.25">
      <c r="L773" s="162"/>
      <c r="M773" s="157"/>
    </row>
    <row r="774" spans="12:13" x14ac:dyDescent="0.25">
      <c r="L774" s="162"/>
      <c r="M774" s="157"/>
    </row>
    <row r="775" spans="12:13" x14ac:dyDescent="0.25">
      <c r="L775" s="162"/>
      <c r="M775" s="157"/>
    </row>
    <row r="776" spans="12:13" x14ac:dyDescent="0.25">
      <c r="L776" s="162"/>
      <c r="M776" s="157"/>
    </row>
    <row r="777" spans="12:13" x14ac:dyDescent="0.25">
      <c r="L777" s="162"/>
      <c r="M777" s="157"/>
    </row>
    <row r="778" spans="12:13" x14ac:dyDescent="0.25">
      <c r="L778" s="162"/>
      <c r="M778" s="157"/>
    </row>
    <row r="779" spans="12:13" x14ac:dyDescent="0.25">
      <c r="L779" s="162"/>
      <c r="M779" s="157"/>
    </row>
    <row r="780" spans="12:13" x14ac:dyDescent="0.25">
      <c r="L780" s="162"/>
      <c r="M780" s="157"/>
    </row>
    <row r="781" spans="12:13" x14ac:dyDescent="0.25">
      <c r="L781" s="162"/>
      <c r="M781" s="157"/>
    </row>
    <row r="782" spans="12:13" x14ac:dyDescent="0.25">
      <c r="L782" s="162"/>
      <c r="M782" s="157"/>
    </row>
    <row r="783" spans="12:13" x14ac:dyDescent="0.25">
      <c r="L783" s="162"/>
      <c r="M783" s="157"/>
    </row>
    <row r="784" spans="12:13" x14ac:dyDescent="0.25">
      <c r="L784" s="162"/>
      <c r="M784" s="157"/>
    </row>
    <row r="785" spans="12:13" x14ac:dyDescent="0.25">
      <c r="L785" s="162"/>
      <c r="M785" s="157"/>
    </row>
    <row r="786" spans="12:13" x14ac:dyDescent="0.25">
      <c r="L786" s="162"/>
      <c r="M786" s="157"/>
    </row>
    <row r="787" spans="12:13" x14ac:dyDescent="0.25">
      <c r="L787" s="162"/>
      <c r="M787" s="157"/>
    </row>
    <row r="788" spans="12:13" x14ac:dyDescent="0.25">
      <c r="L788" s="162"/>
      <c r="M788" s="157"/>
    </row>
    <row r="789" spans="12:13" x14ac:dyDescent="0.25">
      <c r="L789" s="162"/>
      <c r="M789" s="157"/>
    </row>
    <row r="790" spans="12:13" x14ac:dyDescent="0.25">
      <c r="L790" s="162"/>
      <c r="M790" s="157"/>
    </row>
    <row r="791" spans="12:13" x14ac:dyDescent="0.25">
      <c r="L791" s="162"/>
      <c r="M791" s="157"/>
    </row>
    <row r="792" spans="12:13" x14ac:dyDescent="0.25">
      <c r="L792" s="162"/>
      <c r="M792" s="157"/>
    </row>
    <row r="793" spans="12:13" x14ac:dyDescent="0.25">
      <c r="L793" s="162"/>
      <c r="M793" s="157"/>
    </row>
    <row r="794" spans="12:13" x14ac:dyDescent="0.25">
      <c r="L794" s="162"/>
      <c r="M794" s="157"/>
    </row>
    <row r="795" spans="12:13" x14ac:dyDescent="0.25">
      <c r="L795" s="162"/>
      <c r="M795" s="157"/>
    </row>
    <row r="796" spans="12:13" x14ac:dyDescent="0.25">
      <c r="L796" s="162"/>
      <c r="M796" s="157"/>
    </row>
    <row r="797" spans="12:13" x14ac:dyDescent="0.25">
      <c r="L797" s="162"/>
      <c r="M797" s="157"/>
    </row>
    <row r="798" spans="12:13" x14ac:dyDescent="0.25">
      <c r="L798" s="162"/>
      <c r="M798" s="157"/>
    </row>
    <row r="799" spans="12:13" x14ac:dyDescent="0.25">
      <c r="L799" s="162"/>
      <c r="M799" s="157"/>
    </row>
    <row r="800" spans="12:13" x14ac:dyDescent="0.25">
      <c r="L800" s="162"/>
      <c r="M800" s="157"/>
    </row>
    <row r="801" spans="12:13" x14ac:dyDescent="0.25">
      <c r="L801" s="162"/>
      <c r="M801" s="157"/>
    </row>
    <row r="802" spans="12:13" x14ac:dyDescent="0.25">
      <c r="L802" s="162"/>
      <c r="M802" s="157"/>
    </row>
    <row r="803" spans="12:13" x14ac:dyDescent="0.25">
      <c r="L803" s="162"/>
      <c r="M803" s="157"/>
    </row>
    <row r="804" spans="12:13" x14ac:dyDescent="0.25">
      <c r="L804" s="162"/>
      <c r="M804" s="157"/>
    </row>
    <row r="805" spans="12:13" x14ac:dyDescent="0.25">
      <c r="L805" s="162"/>
      <c r="M805" s="157"/>
    </row>
    <row r="806" spans="12:13" x14ac:dyDescent="0.25">
      <c r="L806" s="162"/>
      <c r="M806" s="157"/>
    </row>
    <row r="807" spans="12:13" x14ac:dyDescent="0.25">
      <c r="L807" s="162"/>
      <c r="M807" s="157"/>
    </row>
    <row r="808" spans="12:13" x14ac:dyDescent="0.25">
      <c r="L808" s="162"/>
      <c r="M808" s="157"/>
    </row>
    <row r="809" spans="12:13" x14ac:dyDescent="0.25">
      <c r="L809" s="162"/>
      <c r="M809" s="157"/>
    </row>
    <row r="810" spans="12:13" x14ac:dyDescent="0.25">
      <c r="L810" s="162"/>
      <c r="M810" s="157"/>
    </row>
    <row r="811" spans="12:13" x14ac:dyDescent="0.25">
      <c r="L811" s="162"/>
      <c r="M811" s="157"/>
    </row>
    <row r="812" spans="12:13" x14ac:dyDescent="0.25">
      <c r="L812" s="162"/>
      <c r="M812" s="157"/>
    </row>
    <row r="813" spans="12:13" x14ac:dyDescent="0.25">
      <c r="L813" s="162"/>
      <c r="M813" s="157"/>
    </row>
    <row r="814" spans="12:13" x14ac:dyDescent="0.25">
      <c r="L814" s="162"/>
      <c r="M814" s="157"/>
    </row>
    <row r="815" spans="12:13" x14ac:dyDescent="0.25">
      <c r="L815" s="162"/>
      <c r="M815" s="157"/>
    </row>
    <row r="816" spans="12:13" x14ac:dyDescent="0.25">
      <c r="L816" s="162"/>
      <c r="M816" s="157"/>
    </row>
    <row r="817" spans="12:13" x14ac:dyDescent="0.25">
      <c r="L817" s="162"/>
      <c r="M817" s="157"/>
    </row>
    <row r="818" spans="12:13" x14ac:dyDescent="0.25">
      <c r="L818" s="162"/>
      <c r="M818" s="157"/>
    </row>
    <row r="819" spans="12:13" x14ac:dyDescent="0.25">
      <c r="L819" s="162"/>
      <c r="M819" s="157"/>
    </row>
    <row r="820" spans="12:13" x14ac:dyDescent="0.25">
      <c r="L820" s="162"/>
      <c r="M820" s="157"/>
    </row>
    <row r="821" spans="12:13" x14ac:dyDescent="0.25">
      <c r="L821" s="162"/>
      <c r="M821" s="157"/>
    </row>
    <row r="822" spans="12:13" x14ac:dyDescent="0.25">
      <c r="L822" s="162"/>
      <c r="M822" s="157"/>
    </row>
    <row r="823" spans="12:13" x14ac:dyDescent="0.25">
      <c r="L823" s="162"/>
      <c r="M823" s="157"/>
    </row>
    <row r="824" spans="12:13" x14ac:dyDescent="0.25">
      <c r="L824" s="162"/>
      <c r="M824" s="157"/>
    </row>
    <row r="825" spans="12:13" x14ac:dyDescent="0.25">
      <c r="L825" s="162"/>
      <c r="M825" s="157"/>
    </row>
    <row r="826" spans="12:13" x14ac:dyDescent="0.25">
      <c r="L826" s="162"/>
      <c r="M826" s="157"/>
    </row>
    <row r="827" spans="12:13" x14ac:dyDescent="0.25">
      <c r="L827" s="162"/>
      <c r="M827" s="157"/>
    </row>
    <row r="828" spans="12:13" x14ac:dyDescent="0.25">
      <c r="L828" s="162"/>
      <c r="M828" s="157"/>
    </row>
    <row r="829" spans="12:13" x14ac:dyDescent="0.25">
      <c r="L829" s="162"/>
      <c r="M829" s="157"/>
    </row>
    <row r="830" spans="12:13" x14ac:dyDescent="0.25">
      <c r="L830" s="162"/>
      <c r="M830" s="157"/>
    </row>
    <row r="831" spans="12:13" x14ac:dyDescent="0.25">
      <c r="L831" s="162"/>
      <c r="M831" s="157"/>
    </row>
    <row r="832" spans="12:13" x14ac:dyDescent="0.25">
      <c r="L832" s="162"/>
      <c r="M832" s="157"/>
    </row>
    <row r="833" spans="12:13" x14ac:dyDescent="0.25">
      <c r="L833" s="162"/>
      <c r="M833" s="157"/>
    </row>
    <row r="834" spans="12:13" x14ac:dyDescent="0.25">
      <c r="L834" s="162"/>
      <c r="M834" s="157"/>
    </row>
    <row r="835" spans="12:13" x14ac:dyDescent="0.25">
      <c r="L835" s="162"/>
      <c r="M835" s="157"/>
    </row>
    <row r="836" spans="12:13" x14ac:dyDescent="0.25">
      <c r="L836" s="162"/>
      <c r="M836" s="157"/>
    </row>
    <row r="837" spans="12:13" x14ac:dyDescent="0.25">
      <c r="L837" s="162"/>
      <c r="M837" s="157"/>
    </row>
    <row r="838" spans="12:13" x14ac:dyDescent="0.25">
      <c r="L838" s="162"/>
      <c r="M838" s="157"/>
    </row>
    <row r="839" spans="12:13" x14ac:dyDescent="0.25">
      <c r="L839" s="162"/>
      <c r="M839" s="157"/>
    </row>
    <row r="840" spans="12:13" x14ac:dyDescent="0.25">
      <c r="L840" s="162"/>
      <c r="M840" s="157"/>
    </row>
    <row r="841" spans="12:13" x14ac:dyDescent="0.25">
      <c r="L841" s="162"/>
      <c r="M841" s="157"/>
    </row>
    <row r="842" spans="12:13" x14ac:dyDescent="0.25">
      <c r="L842" s="162"/>
      <c r="M842" s="157"/>
    </row>
    <row r="843" spans="12:13" x14ac:dyDescent="0.25">
      <c r="L843" s="162"/>
      <c r="M843" s="157"/>
    </row>
    <row r="844" spans="12:13" x14ac:dyDescent="0.25">
      <c r="L844" s="162"/>
      <c r="M844" s="157"/>
    </row>
    <row r="845" spans="12:13" x14ac:dyDescent="0.25">
      <c r="L845" s="162"/>
      <c r="M845" s="157"/>
    </row>
    <row r="846" spans="12:13" x14ac:dyDescent="0.25">
      <c r="L846" s="162"/>
      <c r="M846" s="157"/>
    </row>
    <row r="847" spans="12:13" x14ac:dyDescent="0.25">
      <c r="L847" s="162"/>
      <c r="M847" s="157"/>
    </row>
    <row r="848" spans="12:13" x14ac:dyDescent="0.25">
      <c r="L848" s="162"/>
      <c r="M848" s="157"/>
    </row>
    <row r="849" spans="12:13" x14ac:dyDescent="0.25">
      <c r="L849" s="162"/>
      <c r="M849" s="157"/>
    </row>
    <row r="850" spans="12:13" x14ac:dyDescent="0.25">
      <c r="L850" s="162"/>
      <c r="M850" s="157"/>
    </row>
    <row r="851" spans="12:13" x14ac:dyDescent="0.25">
      <c r="L851" s="162"/>
      <c r="M851" s="157"/>
    </row>
    <row r="852" spans="12:13" x14ac:dyDescent="0.25">
      <c r="L852" s="162"/>
      <c r="M852" s="157"/>
    </row>
    <row r="853" spans="12:13" x14ac:dyDescent="0.25">
      <c r="L853" s="162"/>
      <c r="M853" s="157"/>
    </row>
    <row r="854" spans="12:13" x14ac:dyDescent="0.25">
      <c r="L854" s="162"/>
      <c r="M854" s="157"/>
    </row>
    <row r="855" spans="12:13" x14ac:dyDescent="0.25">
      <c r="L855" s="162"/>
      <c r="M855" s="157"/>
    </row>
    <row r="856" spans="12:13" x14ac:dyDescent="0.25">
      <c r="L856" s="162"/>
      <c r="M856" s="157"/>
    </row>
    <row r="857" spans="12:13" x14ac:dyDescent="0.25">
      <c r="L857" s="162"/>
      <c r="M857" s="157"/>
    </row>
    <row r="858" spans="12:13" x14ac:dyDescent="0.25">
      <c r="L858" s="162"/>
      <c r="M858" s="157"/>
    </row>
    <row r="859" spans="12:13" x14ac:dyDescent="0.25">
      <c r="L859" s="162"/>
      <c r="M859" s="157"/>
    </row>
    <row r="860" spans="12:13" x14ac:dyDescent="0.25">
      <c r="L860" s="162"/>
      <c r="M860" s="157"/>
    </row>
    <row r="861" spans="12:13" x14ac:dyDescent="0.25">
      <c r="L861" s="162"/>
      <c r="M861" s="157"/>
    </row>
    <row r="862" spans="12:13" x14ac:dyDescent="0.25">
      <c r="L862" s="162"/>
      <c r="M862" s="157"/>
    </row>
    <row r="863" spans="12:13" x14ac:dyDescent="0.25">
      <c r="L863" s="162"/>
      <c r="M863" s="157"/>
    </row>
    <row r="864" spans="12:13" x14ac:dyDescent="0.25">
      <c r="L864" s="162"/>
      <c r="M864" s="157"/>
    </row>
    <row r="865" spans="12:13" x14ac:dyDescent="0.25">
      <c r="L865" s="162"/>
      <c r="M865" s="157"/>
    </row>
    <row r="866" spans="12:13" x14ac:dyDescent="0.25">
      <c r="L866" s="162"/>
      <c r="M866" s="157"/>
    </row>
    <row r="867" spans="12:13" x14ac:dyDescent="0.25">
      <c r="L867" s="162"/>
      <c r="M867" s="157"/>
    </row>
    <row r="868" spans="12:13" x14ac:dyDescent="0.25">
      <c r="L868" s="162"/>
      <c r="M868" s="157"/>
    </row>
    <row r="869" spans="12:13" x14ac:dyDescent="0.25">
      <c r="L869" s="162"/>
      <c r="M869" s="157"/>
    </row>
    <row r="870" spans="12:13" x14ac:dyDescent="0.25">
      <c r="L870" s="162"/>
      <c r="M870" s="157"/>
    </row>
    <row r="871" spans="12:13" x14ac:dyDescent="0.25">
      <c r="L871" s="162"/>
      <c r="M871" s="157"/>
    </row>
    <row r="872" spans="12:13" x14ac:dyDescent="0.25">
      <c r="L872" s="162"/>
      <c r="M872" s="157"/>
    </row>
    <row r="873" spans="12:13" x14ac:dyDescent="0.25">
      <c r="L873" s="162"/>
      <c r="M873" s="157"/>
    </row>
    <row r="874" spans="12:13" x14ac:dyDescent="0.25">
      <c r="L874" s="162"/>
      <c r="M874" s="157"/>
    </row>
    <row r="875" spans="12:13" x14ac:dyDescent="0.25">
      <c r="L875" s="162"/>
      <c r="M875" s="157"/>
    </row>
    <row r="876" spans="12:13" x14ac:dyDescent="0.25">
      <c r="L876" s="162"/>
      <c r="M876" s="157"/>
    </row>
    <row r="877" spans="12:13" x14ac:dyDescent="0.25">
      <c r="L877" s="162"/>
      <c r="M877" s="157"/>
    </row>
    <row r="878" spans="12:13" x14ac:dyDescent="0.25">
      <c r="L878" s="162"/>
      <c r="M878" s="157"/>
    </row>
    <row r="879" spans="12:13" x14ac:dyDescent="0.25">
      <c r="L879" s="162"/>
      <c r="M879" s="157"/>
    </row>
    <row r="880" spans="12:13" x14ac:dyDescent="0.25">
      <c r="L880" s="162"/>
      <c r="M880" s="157"/>
    </row>
    <row r="881" spans="12:13" x14ac:dyDescent="0.25">
      <c r="L881" s="162"/>
      <c r="M881" s="157"/>
    </row>
    <row r="882" spans="12:13" x14ac:dyDescent="0.25">
      <c r="L882" s="162"/>
      <c r="M882" s="157"/>
    </row>
    <row r="883" spans="12:13" x14ac:dyDescent="0.25">
      <c r="L883" s="162"/>
      <c r="M883" s="157"/>
    </row>
    <row r="884" spans="12:13" x14ac:dyDescent="0.25">
      <c r="L884" s="162"/>
      <c r="M884" s="157"/>
    </row>
    <row r="885" spans="12:13" x14ac:dyDescent="0.25">
      <c r="L885" s="162"/>
      <c r="M885" s="157"/>
    </row>
    <row r="886" spans="12:13" x14ac:dyDescent="0.25">
      <c r="L886" s="162"/>
      <c r="M886" s="157"/>
    </row>
    <row r="887" spans="12:13" x14ac:dyDescent="0.25">
      <c r="L887" s="162"/>
      <c r="M887" s="157"/>
    </row>
    <row r="888" spans="12:13" x14ac:dyDescent="0.25">
      <c r="L888" s="162"/>
      <c r="M888" s="157"/>
    </row>
    <row r="889" spans="12:13" x14ac:dyDescent="0.25">
      <c r="L889" s="162"/>
      <c r="M889" s="157"/>
    </row>
    <row r="890" spans="12:13" x14ac:dyDescent="0.25">
      <c r="L890" s="162"/>
      <c r="M890" s="157"/>
    </row>
    <row r="891" spans="12:13" x14ac:dyDescent="0.25">
      <c r="L891" s="162"/>
      <c r="M891" s="157"/>
    </row>
    <row r="892" spans="12:13" x14ac:dyDescent="0.25">
      <c r="L892" s="162"/>
      <c r="M892" s="157"/>
    </row>
    <row r="893" spans="12:13" x14ac:dyDescent="0.25">
      <c r="L893" s="162"/>
      <c r="M893" s="157"/>
    </row>
    <row r="894" spans="12:13" x14ac:dyDescent="0.25">
      <c r="L894" s="162"/>
      <c r="M894" s="157"/>
    </row>
    <row r="895" spans="12:13" x14ac:dyDescent="0.25">
      <c r="L895" s="162"/>
      <c r="M895" s="157"/>
    </row>
    <row r="896" spans="12:13" x14ac:dyDescent="0.25">
      <c r="L896" s="162"/>
      <c r="M896" s="157"/>
    </row>
    <row r="897" spans="12:13" x14ac:dyDescent="0.25">
      <c r="L897" s="162"/>
      <c r="M897" s="157"/>
    </row>
    <row r="898" spans="12:13" x14ac:dyDescent="0.25">
      <c r="L898" s="162"/>
      <c r="M898" s="157"/>
    </row>
    <row r="899" spans="12:13" x14ac:dyDescent="0.25">
      <c r="L899" s="162"/>
      <c r="M899" s="157"/>
    </row>
    <row r="900" spans="12:13" x14ac:dyDescent="0.25">
      <c r="L900" s="162"/>
      <c r="M900" s="157"/>
    </row>
    <row r="901" spans="12:13" x14ac:dyDescent="0.25">
      <c r="L901" s="162"/>
      <c r="M901" s="157"/>
    </row>
    <row r="902" spans="12:13" x14ac:dyDescent="0.25">
      <c r="L902" s="162"/>
      <c r="M902" s="157"/>
    </row>
    <row r="903" spans="12:13" x14ac:dyDescent="0.25">
      <c r="L903" s="162"/>
      <c r="M903" s="157"/>
    </row>
    <row r="904" spans="12:13" x14ac:dyDescent="0.25">
      <c r="L904" s="162"/>
      <c r="M904" s="157"/>
    </row>
    <row r="905" spans="12:13" x14ac:dyDescent="0.25">
      <c r="L905" s="162"/>
      <c r="M905" s="157"/>
    </row>
    <row r="906" spans="12:13" x14ac:dyDescent="0.25">
      <c r="L906" s="162"/>
      <c r="M906" s="157"/>
    </row>
    <row r="907" spans="12:13" x14ac:dyDescent="0.25">
      <c r="L907" s="162"/>
      <c r="M907" s="157"/>
    </row>
    <row r="908" spans="12:13" x14ac:dyDescent="0.25">
      <c r="L908" s="162"/>
      <c r="M908" s="157"/>
    </row>
    <row r="909" spans="12:13" x14ac:dyDescent="0.25">
      <c r="L909" s="162"/>
      <c r="M909" s="157"/>
    </row>
    <row r="910" spans="12:13" x14ac:dyDescent="0.25">
      <c r="L910" s="162"/>
      <c r="M910" s="157"/>
    </row>
    <row r="911" spans="12:13" x14ac:dyDescent="0.25">
      <c r="L911" s="162"/>
      <c r="M911" s="157"/>
    </row>
    <row r="912" spans="12:13" x14ac:dyDescent="0.25">
      <c r="L912" s="162"/>
      <c r="M912" s="157"/>
    </row>
    <row r="913" spans="12:13" x14ac:dyDescent="0.25">
      <c r="L913" s="162"/>
      <c r="M913" s="157"/>
    </row>
    <row r="914" spans="12:13" x14ac:dyDescent="0.25">
      <c r="L914" s="162"/>
      <c r="M914" s="157"/>
    </row>
    <row r="915" spans="12:13" x14ac:dyDescent="0.25">
      <c r="L915" s="162"/>
      <c r="M915" s="157"/>
    </row>
    <row r="916" spans="12:13" x14ac:dyDescent="0.25">
      <c r="L916" s="162"/>
      <c r="M916" s="157"/>
    </row>
    <row r="917" spans="12:13" x14ac:dyDescent="0.25">
      <c r="L917" s="162"/>
      <c r="M917" s="157"/>
    </row>
    <row r="918" spans="12:13" x14ac:dyDescent="0.25">
      <c r="L918" s="162"/>
      <c r="M918" s="157"/>
    </row>
    <row r="919" spans="12:13" x14ac:dyDescent="0.25">
      <c r="L919" s="162"/>
      <c r="M919" s="157"/>
    </row>
    <row r="920" spans="12:13" x14ac:dyDescent="0.25">
      <c r="L920" s="162"/>
      <c r="M920" s="157"/>
    </row>
    <row r="921" spans="12:13" x14ac:dyDescent="0.25">
      <c r="L921" s="162"/>
      <c r="M921" s="157"/>
    </row>
    <row r="922" spans="12:13" x14ac:dyDescent="0.25">
      <c r="L922" s="162"/>
      <c r="M922" s="157"/>
    </row>
    <row r="923" spans="12:13" x14ac:dyDescent="0.25">
      <c r="L923" s="162"/>
      <c r="M923" s="157"/>
    </row>
    <row r="924" spans="12:13" x14ac:dyDescent="0.25">
      <c r="L924" s="162"/>
      <c r="M924" s="157"/>
    </row>
    <row r="925" spans="12:13" x14ac:dyDescent="0.25">
      <c r="L925" s="162"/>
      <c r="M925" s="157"/>
    </row>
    <row r="926" spans="12:13" x14ac:dyDescent="0.25">
      <c r="L926" s="162"/>
      <c r="M926" s="157"/>
    </row>
    <row r="927" spans="12:13" x14ac:dyDescent="0.25">
      <c r="L927" s="162"/>
      <c r="M927" s="157"/>
    </row>
    <row r="928" spans="12:13" x14ac:dyDescent="0.25">
      <c r="L928" s="162"/>
      <c r="M928" s="157"/>
    </row>
    <row r="929" spans="12:13" x14ac:dyDescent="0.25">
      <c r="L929" s="162"/>
      <c r="M929" s="157"/>
    </row>
    <row r="930" spans="12:13" x14ac:dyDescent="0.25">
      <c r="L930" s="162"/>
      <c r="M930" s="157"/>
    </row>
    <row r="931" spans="12:13" x14ac:dyDescent="0.25">
      <c r="L931" s="162"/>
      <c r="M931" s="157"/>
    </row>
    <row r="932" spans="12:13" x14ac:dyDescent="0.25">
      <c r="L932" s="162"/>
      <c r="M932" s="157"/>
    </row>
    <row r="933" spans="12:13" x14ac:dyDescent="0.25">
      <c r="L933" s="162"/>
      <c r="M933" s="157"/>
    </row>
    <row r="934" spans="12:13" x14ac:dyDescent="0.25">
      <c r="L934" s="162"/>
      <c r="M934" s="157"/>
    </row>
    <row r="935" spans="12:13" x14ac:dyDescent="0.25">
      <c r="L935" s="162"/>
      <c r="M935" s="157"/>
    </row>
    <row r="936" spans="12:13" x14ac:dyDescent="0.25">
      <c r="L936" s="162"/>
      <c r="M936" s="157"/>
    </row>
    <row r="937" spans="12:13" x14ac:dyDescent="0.25">
      <c r="L937" s="162"/>
      <c r="M937" s="157"/>
    </row>
    <row r="938" spans="12:13" x14ac:dyDescent="0.25">
      <c r="L938" s="162"/>
      <c r="M938" s="157"/>
    </row>
    <row r="939" spans="12:13" x14ac:dyDescent="0.25">
      <c r="L939" s="162"/>
      <c r="M939" s="157"/>
    </row>
    <row r="940" spans="12:13" x14ac:dyDescent="0.25">
      <c r="L940" s="162"/>
      <c r="M940" s="157"/>
    </row>
    <row r="941" spans="12:13" x14ac:dyDescent="0.25">
      <c r="L941" s="162"/>
      <c r="M941" s="157"/>
    </row>
    <row r="942" spans="12:13" x14ac:dyDescent="0.25">
      <c r="L942" s="162"/>
      <c r="M942" s="157"/>
    </row>
    <row r="943" spans="12:13" x14ac:dyDescent="0.25">
      <c r="L943" s="162"/>
      <c r="M943" s="157"/>
    </row>
    <row r="944" spans="12:13" x14ac:dyDescent="0.25">
      <c r="L944" s="162"/>
      <c r="M944" s="157"/>
    </row>
  </sheetData>
  <autoFilter ref="A3:L54"/>
  <mergeCells count="12">
    <mergeCell ref="B1:L1"/>
    <mergeCell ref="C92:L92"/>
    <mergeCell ref="C60:L60"/>
    <mergeCell ref="C64:L64"/>
    <mergeCell ref="C84:L84"/>
    <mergeCell ref="C88:L88"/>
    <mergeCell ref="B55:L55"/>
    <mergeCell ref="B4:L4"/>
    <mergeCell ref="B23:L23"/>
    <mergeCell ref="B31:L31"/>
    <mergeCell ref="B43:L43"/>
    <mergeCell ref="B47:L47"/>
  </mergeCells>
  <dataValidations count="1">
    <dataValidation type="list" allowBlank="1" showInputMessage="1" showErrorMessage="1" sqref="A5:A95">
      <formula1>Список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Width="0" fitToHeight="0" orientation="landscape" r:id="rId1"/>
  <rowBreaks count="1" manualBreakCount="1">
    <brk id="95" min="1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BP225"/>
  <sheetViews>
    <sheetView view="pageBreakPreview" zoomScale="60" zoomScaleNormal="40" workbookViewId="0">
      <pane ySplit="4" topLeftCell="A212" activePane="bottomLeft" state="frozen"/>
      <selection pane="bottomLeft" activeCell="S220" sqref="S220:S225"/>
    </sheetView>
  </sheetViews>
  <sheetFormatPr defaultRowHeight="15.75" x14ac:dyDescent="0.25"/>
  <cols>
    <col min="1" max="1" width="3.85546875" style="4" customWidth="1"/>
    <col min="2" max="2" width="2.85546875" style="4" customWidth="1"/>
    <col min="3" max="3" width="3.7109375" style="4" customWidth="1"/>
    <col min="4" max="4" width="4.42578125" style="4" customWidth="1"/>
    <col min="5" max="5" width="4.5703125" style="4" customWidth="1"/>
    <col min="6" max="6" width="55.7109375" style="3" customWidth="1"/>
    <col min="7" max="7" width="39.42578125" style="3" customWidth="1"/>
    <col min="8" max="9" width="12.85546875" style="3" customWidth="1"/>
    <col min="10" max="12" width="11.42578125" style="3" customWidth="1"/>
    <col min="13" max="17" width="6.7109375" style="3" customWidth="1"/>
    <col min="18" max="18" width="66.28515625" style="3" customWidth="1"/>
    <col min="19" max="19" width="29.140625" style="2" customWidth="1"/>
    <col min="20" max="20" width="22.28515625" style="145" customWidth="1"/>
    <col min="21" max="21" width="11.7109375" style="145" bestFit="1" customWidth="1"/>
    <col min="22" max="67" width="9.140625" style="145"/>
    <col min="68" max="261" width="9.140625" style="3"/>
    <col min="262" max="262" width="28.85546875" style="3" customWidth="1"/>
    <col min="263" max="263" width="10.140625" style="3" customWidth="1"/>
    <col min="264" max="269" width="12.140625" style="3" customWidth="1"/>
    <col min="270" max="270" width="22.28515625" style="3" customWidth="1"/>
    <col min="271" max="517" width="9.140625" style="3"/>
    <col min="518" max="518" width="28.85546875" style="3" customWidth="1"/>
    <col min="519" max="519" width="10.140625" style="3" customWidth="1"/>
    <col min="520" max="525" width="12.140625" style="3" customWidth="1"/>
    <col min="526" max="526" width="22.28515625" style="3" customWidth="1"/>
    <col min="527" max="773" width="9.140625" style="3"/>
    <col min="774" max="774" width="28.85546875" style="3" customWidth="1"/>
    <col min="775" max="775" width="10.140625" style="3" customWidth="1"/>
    <col min="776" max="781" width="12.140625" style="3" customWidth="1"/>
    <col min="782" max="782" width="22.28515625" style="3" customWidth="1"/>
    <col min="783" max="1029" width="9.140625" style="3"/>
    <col min="1030" max="1030" width="28.85546875" style="3" customWidth="1"/>
    <col min="1031" max="1031" width="10.140625" style="3" customWidth="1"/>
    <col min="1032" max="1037" width="12.140625" style="3" customWidth="1"/>
    <col min="1038" max="1038" width="22.28515625" style="3" customWidth="1"/>
    <col min="1039" max="1285" width="9.140625" style="3"/>
    <col min="1286" max="1286" width="28.85546875" style="3" customWidth="1"/>
    <col min="1287" max="1287" width="10.140625" style="3" customWidth="1"/>
    <col min="1288" max="1293" width="12.140625" style="3" customWidth="1"/>
    <col min="1294" max="1294" width="22.28515625" style="3" customWidth="1"/>
    <col min="1295" max="1541" width="9.140625" style="3"/>
    <col min="1542" max="1542" width="28.85546875" style="3" customWidth="1"/>
    <col min="1543" max="1543" width="10.140625" style="3" customWidth="1"/>
    <col min="1544" max="1549" width="12.140625" style="3" customWidth="1"/>
    <col min="1550" max="1550" width="22.28515625" style="3" customWidth="1"/>
    <col min="1551" max="1797" width="9.140625" style="3"/>
    <col min="1798" max="1798" width="28.85546875" style="3" customWidth="1"/>
    <col min="1799" max="1799" width="10.140625" style="3" customWidth="1"/>
    <col min="1800" max="1805" width="12.140625" style="3" customWidth="1"/>
    <col min="1806" max="1806" width="22.28515625" style="3" customWidth="1"/>
    <col min="1807" max="2053" width="9.140625" style="3"/>
    <col min="2054" max="2054" width="28.85546875" style="3" customWidth="1"/>
    <col min="2055" max="2055" width="10.140625" style="3" customWidth="1"/>
    <col min="2056" max="2061" width="12.140625" style="3" customWidth="1"/>
    <col min="2062" max="2062" width="22.28515625" style="3" customWidth="1"/>
    <col min="2063" max="2309" width="9.140625" style="3"/>
    <col min="2310" max="2310" width="28.85546875" style="3" customWidth="1"/>
    <col min="2311" max="2311" width="10.140625" style="3" customWidth="1"/>
    <col min="2312" max="2317" width="12.140625" style="3" customWidth="1"/>
    <col min="2318" max="2318" width="22.28515625" style="3" customWidth="1"/>
    <col min="2319" max="2565" width="9.140625" style="3"/>
    <col min="2566" max="2566" width="28.85546875" style="3" customWidth="1"/>
    <col min="2567" max="2567" width="10.140625" style="3" customWidth="1"/>
    <col min="2568" max="2573" width="12.140625" style="3" customWidth="1"/>
    <col min="2574" max="2574" width="22.28515625" style="3" customWidth="1"/>
    <col min="2575" max="2821" width="9.140625" style="3"/>
    <col min="2822" max="2822" width="28.85546875" style="3" customWidth="1"/>
    <col min="2823" max="2823" width="10.140625" style="3" customWidth="1"/>
    <col min="2824" max="2829" width="12.140625" style="3" customWidth="1"/>
    <col min="2830" max="2830" width="22.28515625" style="3" customWidth="1"/>
    <col min="2831" max="3077" width="9.140625" style="3"/>
    <col min="3078" max="3078" width="28.85546875" style="3" customWidth="1"/>
    <col min="3079" max="3079" width="10.140625" style="3" customWidth="1"/>
    <col min="3080" max="3085" width="12.140625" style="3" customWidth="1"/>
    <col min="3086" max="3086" width="22.28515625" style="3" customWidth="1"/>
    <col min="3087" max="3333" width="9.140625" style="3"/>
    <col min="3334" max="3334" width="28.85546875" style="3" customWidth="1"/>
    <col min="3335" max="3335" width="10.140625" style="3" customWidth="1"/>
    <col min="3336" max="3341" width="12.140625" style="3" customWidth="1"/>
    <col min="3342" max="3342" width="22.28515625" style="3" customWidth="1"/>
    <col min="3343" max="3589" width="9.140625" style="3"/>
    <col min="3590" max="3590" width="28.85546875" style="3" customWidth="1"/>
    <col min="3591" max="3591" width="10.140625" style="3" customWidth="1"/>
    <col min="3592" max="3597" width="12.140625" style="3" customWidth="1"/>
    <col min="3598" max="3598" width="22.28515625" style="3" customWidth="1"/>
    <col min="3599" max="3845" width="9.140625" style="3"/>
    <col min="3846" max="3846" width="28.85546875" style="3" customWidth="1"/>
    <col min="3847" max="3847" width="10.140625" style="3" customWidth="1"/>
    <col min="3848" max="3853" width="12.140625" style="3" customWidth="1"/>
    <col min="3854" max="3854" width="22.28515625" style="3" customWidth="1"/>
    <col min="3855" max="4101" width="9.140625" style="3"/>
    <col min="4102" max="4102" width="28.85546875" style="3" customWidth="1"/>
    <col min="4103" max="4103" width="10.140625" style="3" customWidth="1"/>
    <col min="4104" max="4109" width="12.140625" style="3" customWidth="1"/>
    <col min="4110" max="4110" width="22.28515625" style="3" customWidth="1"/>
    <col min="4111" max="4357" width="9.140625" style="3"/>
    <col min="4358" max="4358" width="28.85546875" style="3" customWidth="1"/>
    <col min="4359" max="4359" width="10.140625" style="3" customWidth="1"/>
    <col min="4360" max="4365" width="12.140625" style="3" customWidth="1"/>
    <col min="4366" max="4366" width="22.28515625" style="3" customWidth="1"/>
    <col min="4367" max="4613" width="9.140625" style="3"/>
    <col min="4614" max="4614" width="28.85546875" style="3" customWidth="1"/>
    <col min="4615" max="4615" width="10.140625" style="3" customWidth="1"/>
    <col min="4616" max="4621" width="12.140625" style="3" customWidth="1"/>
    <col min="4622" max="4622" width="22.28515625" style="3" customWidth="1"/>
    <col min="4623" max="4869" width="9.140625" style="3"/>
    <col min="4870" max="4870" width="28.85546875" style="3" customWidth="1"/>
    <col min="4871" max="4871" width="10.140625" style="3" customWidth="1"/>
    <col min="4872" max="4877" width="12.140625" style="3" customWidth="1"/>
    <col min="4878" max="4878" width="22.28515625" style="3" customWidth="1"/>
    <col min="4879" max="5125" width="9.140625" style="3"/>
    <col min="5126" max="5126" width="28.85546875" style="3" customWidth="1"/>
    <col min="5127" max="5127" width="10.140625" style="3" customWidth="1"/>
    <col min="5128" max="5133" width="12.140625" style="3" customWidth="1"/>
    <col min="5134" max="5134" width="22.28515625" style="3" customWidth="1"/>
    <col min="5135" max="5381" width="9.140625" style="3"/>
    <col min="5382" max="5382" width="28.85546875" style="3" customWidth="1"/>
    <col min="5383" max="5383" width="10.140625" style="3" customWidth="1"/>
    <col min="5384" max="5389" width="12.140625" style="3" customWidth="1"/>
    <col min="5390" max="5390" width="22.28515625" style="3" customWidth="1"/>
    <col min="5391" max="5637" width="9.140625" style="3"/>
    <col min="5638" max="5638" width="28.85546875" style="3" customWidth="1"/>
    <col min="5639" max="5639" width="10.140625" style="3" customWidth="1"/>
    <col min="5640" max="5645" width="12.140625" style="3" customWidth="1"/>
    <col min="5646" max="5646" width="22.28515625" style="3" customWidth="1"/>
    <col min="5647" max="5893" width="9.140625" style="3"/>
    <col min="5894" max="5894" width="28.85546875" style="3" customWidth="1"/>
    <col min="5895" max="5895" width="10.140625" style="3" customWidth="1"/>
    <col min="5896" max="5901" width="12.140625" style="3" customWidth="1"/>
    <col min="5902" max="5902" width="22.28515625" style="3" customWidth="1"/>
    <col min="5903" max="6149" width="9.140625" style="3"/>
    <col min="6150" max="6150" width="28.85546875" style="3" customWidth="1"/>
    <col min="6151" max="6151" width="10.140625" style="3" customWidth="1"/>
    <col min="6152" max="6157" width="12.140625" style="3" customWidth="1"/>
    <col min="6158" max="6158" width="22.28515625" style="3" customWidth="1"/>
    <col min="6159" max="6405" width="9.140625" style="3"/>
    <col min="6406" max="6406" width="28.85546875" style="3" customWidth="1"/>
    <col min="6407" max="6407" width="10.140625" style="3" customWidth="1"/>
    <col min="6408" max="6413" width="12.140625" style="3" customWidth="1"/>
    <col min="6414" max="6414" width="22.28515625" style="3" customWidth="1"/>
    <col min="6415" max="6661" width="9.140625" style="3"/>
    <col min="6662" max="6662" width="28.85546875" style="3" customWidth="1"/>
    <col min="6663" max="6663" width="10.140625" style="3" customWidth="1"/>
    <col min="6664" max="6669" width="12.140625" style="3" customWidth="1"/>
    <col min="6670" max="6670" width="22.28515625" style="3" customWidth="1"/>
    <col min="6671" max="6917" width="9.140625" style="3"/>
    <col min="6918" max="6918" width="28.85546875" style="3" customWidth="1"/>
    <col min="6919" max="6919" width="10.140625" style="3" customWidth="1"/>
    <col min="6920" max="6925" width="12.140625" style="3" customWidth="1"/>
    <col min="6926" max="6926" width="22.28515625" style="3" customWidth="1"/>
    <col min="6927" max="7173" width="9.140625" style="3"/>
    <col min="7174" max="7174" width="28.85546875" style="3" customWidth="1"/>
    <col min="7175" max="7175" width="10.140625" style="3" customWidth="1"/>
    <col min="7176" max="7181" width="12.140625" style="3" customWidth="1"/>
    <col min="7182" max="7182" width="22.28515625" style="3" customWidth="1"/>
    <col min="7183" max="7429" width="9.140625" style="3"/>
    <col min="7430" max="7430" width="28.85546875" style="3" customWidth="1"/>
    <col min="7431" max="7431" width="10.140625" style="3" customWidth="1"/>
    <col min="7432" max="7437" width="12.140625" style="3" customWidth="1"/>
    <col min="7438" max="7438" width="22.28515625" style="3" customWidth="1"/>
    <col min="7439" max="7685" width="9.140625" style="3"/>
    <col min="7686" max="7686" width="28.85546875" style="3" customWidth="1"/>
    <col min="7687" max="7687" width="10.140625" style="3" customWidth="1"/>
    <col min="7688" max="7693" width="12.140625" style="3" customWidth="1"/>
    <col min="7694" max="7694" width="22.28515625" style="3" customWidth="1"/>
    <col min="7695" max="7941" width="9.140625" style="3"/>
    <col min="7942" max="7942" width="28.85546875" style="3" customWidth="1"/>
    <col min="7943" max="7943" width="10.140625" style="3" customWidth="1"/>
    <col min="7944" max="7949" width="12.140625" style="3" customWidth="1"/>
    <col min="7950" max="7950" width="22.28515625" style="3" customWidth="1"/>
    <col min="7951" max="8197" width="9.140625" style="3"/>
    <col min="8198" max="8198" width="28.85546875" style="3" customWidth="1"/>
    <col min="8199" max="8199" width="10.140625" style="3" customWidth="1"/>
    <col min="8200" max="8205" width="12.140625" style="3" customWidth="1"/>
    <col min="8206" max="8206" width="22.28515625" style="3" customWidth="1"/>
    <col min="8207" max="8453" width="9.140625" style="3"/>
    <col min="8454" max="8454" width="28.85546875" style="3" customWidth="1"/>
    <col min="8455" max="8455" width="10.140625" style="3" customWidth="1"/>
    <col min="8456" max="8461" width="12.140625" style="3" customWidth="1"/>
    <col min="8462" max="8462" width="22.28515625" style="3" customWidth="1"/>
    <col min="8463" max="8709" width="9.140625" style="3"/>
    <col min="8710" max="8710" width="28.85546875" style="3" customWidth="1"/>
    <col min="8711" max="8711" width="10.140625" style="3" customWidth="1"/>
    <col min="8712" max="8717" width="12.140625" style="3" customWidth="1"/>
    <col min="8718" max="8718" width="22.28515625" style="3" customWidth="1"/>
    <col min="8719" max="8965" width="9.140625" style="3"/>
    <col min="8966" max="8966" width="28.85546875" style="3" customWidth="1"/>
    <col min="8967" max="8967" width="10.140625" style="3" customWidth="1"/>
    <col min="8968" max="8973" width="12.140625" style="3" customWidth="1"/>
    <col min="8974" max="8974" width="22.28515625" style="3" customWidth="1"/>
    <col min="8975" max="9221" width="9.140625" style="3"/>
    <col min="9222" max="9222" width="28.85546875" style="3" customWidth="1"/>
    <col min="9223" max="9223" width="10.140625" style="3" customWidth="1"/>
    <col min="9224" max="9229" width="12.140625" style="3" customWidth="1"/>
    <col min="9230" max="9230" width="22.28515625" style="3" customWidth="1"/>
    <col min="9231" max="9477" width="9.140625" style="3"/>
    <col min="9478" max="9478" width="28.85546875" style="3" customWidth="1"/>
    <col min="9479" max="9479" width="10.140625" style="3" customWidth="1"/>
    <col min="9480" max="9485" width="12.140625" style="3" customWidth="1"/>
    <col min="9486" max="9486" width="22.28515625" style="3" customWidth="1"/>
    <col min="9487" max="9733" width="9.140625" style="3"/>
    <col min="9734" max="9734" width="28.85546875" style="3" customWidth="1"/>
    <col min="9735" max="9735" width="10.140625" style="3" customWidth="1"/>
    <col min="9736" max="9741" width="12.140625" style="3" customWidth="1"/>
    <col min="9742" max="9742" width="22.28515625" style="3" customWidth="1"/>
    <col min="9743" max="9989" width="9.140625" style="3"/>
    <col min="9990" max="9990" width="28.85546875" style="3" customWidth="1"/>
    <col min="9991" max="9991" width="10.140625" style="3" customWidth="1"/>
    <col min="9992" max="9997" width="12.140625" style="3" customWidth="1"/>
    <col min="9998" max="9998" width="22.28515625" style="3" customWidth="1"/>
    <col min="9999" max="10245" width="9.140625" style="3"/>
    <col min="10246" max="10246" width="28.85546875" style="3" customWidth="1"/>
    <col min="10247" max="10247" width="10.140625" style="3" customWidth="1"/>
    <col min="10248" max="10253" width="12.140625" style="3" customWidth="1"/>
    <col min="10254" max="10254" width="22.28515625" style="3" customWidth="1"/>
    <col min="10255" max="10501" width="9.140625" style="3"/>
    <col min="10502" max="10502" width="28.85546875" style="3" customWidth="1"/>
    <col min="10503" max="10503" width="10.140625" style="3" customWidth="1"/>
    <col min="10504" max="10509" width="12.140625" style="3" customWidth="1"/>
    <col min="10510" max="10510" width="22.28515625" style="3" customWidth="1"/>
    <col min="10511" max="10757" width="9.140625" style="3"/>
    <col min="10758" max="10758" width="28.85546875" style="3" customWidth="1"/>
    <col min="10759" max="10759" width="10.140625" style="3" customWidth="1"/>
    <col min="10760" max="10765" width="12.140625" style="3" customWidth="1"/>
    <col min="10766" max="10766" width="22.28515625" style="3" customWidth="1"/>
    <col min="10767" max="11013" width="9.140625" style="3"/>
    <col min="11014" max="11014" width="28.85546875" style="3" customWidth="1"/>
    <col min="11015" max="11015" width="10.140625" style="3" customWidth="1"/>
    <col min="11016" max="11021" width="12.140625" style="3" customWidth="1"/>
    <col min="11022" max="11022" width="22.28515625" style="3" customWidth="1"/>
    <col min="11023" max="11269" width="9.140625" style="3"/>
    <col min="11270" max="11270" width="28.85546875" style="3" customWidth="1"/>
    <col min="11271" max="11271" width="10.140625" style="3" customWidth="1"/>
    <col min="11272" max="11277" width="12.140625" style="3" customWidth="1"/>
    <col min="11278" max="11278" width="22.28515625" style="3" customWidth="1"/>
    <col min="11279" max="11525" width="9.140625" style="3"/>
    <col min="11526" max="11526" width="28.85546875" style="3" customWidth="1"/>
    <col min="11527" max="11527" width="10.140625" style="3" customWidth="1"/>
    <col min="11528" max="11533" width="12.140625" style="3" customWidth="1"/>
    <col min="11534" max="11534" width="22.28515625" style="3" customWidth="1"/>
    <col min="11535" max="11781" width="9.140625" style="3"/>
    <col min="11782" max="11782" width="28.85546875" style="3" customWidth="1"/>
    <col min="11783" max="11783" width="10.140625" style="3" customWidth="1"/>
    <col min="11784" max="11789" width="12.140625" style="3" customWidth="1"/>
    <col min="11790" max="11790" width="22.28515625" style="3" customWidth="1"/>
    <col min="11791" max="12037" width="9.140625" style="3"/>
    <col min="12038" max="12038" width="28.85546875" style="3" customWidth="1"/>
    <col min="12039" max="12039" width="10.140625" style="3" customWidth="1"/>
    <col min="12040" max="12045" width="12.140625" style="3" customWidth="1"/>
    <col min="12046" max="12046" width="22.28515625" style="3" customWidth="1"/>
    <col min="12047" max="12293" width="9.140625" style="3"/>
    <col min="12294" max="12294" width="28.85546875" style="3" customWidth="1"/>
    <col min="12295" max="12295" width="10.140625" style="3" customWidth="1"/>
    <col min="12296" max="12301" width="12.140625" style="3" customWidth="1"/>
    <col min="12302" max="12302" width="22.28515625" style="3" customWidth="1"/>
    <col min="12303" max="12549" width="9.140625" style="3"/>
    <col min="12550" max="12550" width="28.85546875" style="3" customWidth="1"/>
    <col min="12551" max="12551" width="10.140625" style="3" customWidth="1"/>
    <col min="12552" max="12557" width="12.140625" style="3" customWidth="1"/>
    <col min="12558" max="12558" width="22.28515625" style="3" customWidth="1"/>
    <col min="12559" max="12805" width="9.140625" style="3"/>
    <col min="12806" max="12806" width="28.85546875" style="3" customWidth="1"/>
    <col min="12807" max="12807" width="10.140625" style="3" customWidth="1"/>
    <col min="12808" max="12813" width="12.140625" style="3" customWidth="1"/>
    <col min="12814" max="12814" width="22.28515625" style="3" customWidth="1"/>
    <col min="12815" max="13061" width="9.140625" style="3"/>
    <col min="13062" max="13062" width="28.85546875" style="3" customWidth="1"/>
    <col min="13063" max="13063" width="10.140625" style="3" customWidth="1"/>
    <col min="13064" max="13069" width="12.140625" style="3" customWidth="1"/>
    <col min="13070" max="13070" width="22.28515625" style="3" customWidth="1"/>
    <col min="13071" max="13317" width="9.140625" style="3"/>
    <col min="13318" max="13318" width="28.85546875" style="3" customWidth="1"/>
    <col min="13319" max="13319" width="10.140625" style="3" customWidth="1"/>
    <col min="13320" max="13325" width="12.140625" style="3" customWidth="1"/>
    <col min="13326" max="13326" width="22.28515625" style="3" customWidth="1"/>
    <col min="13327" max="13573" width="9.140625" style="3"/>
    <col min="13574" max="13574" width="28.85546875" style="3" customWidth="1"/>
    <col min="13575" max="13575" width="10.140625" style="3" customWidth="1"/>
    <col min="13576" max="13581" width="12.140625" style="3" customWidth="1"/>
    <col min="13582" max="13582" width="22.28515625" style="3" customWidth="1"/>
    <col min="13583" max="13829" width="9.140625" style="3"/>
    <col min="13830" max="13830" width="28.85546875" style="3" customWidth="1"/>
    <col min="13831" max="13831" width="10.140625" style="3" customWidth="1"/>
    <col min="13832" max="13837" width="12.140625" style="3" customWidth="1"/>
    <col min="13838" max="13838" width="22.28515625" style="3" customWidth="1"/>
    <col min="13839" max="14085" width="9.140625" style="3"/>
    <col min="14086" max="14086" width="28.85546875" style="3" customWidth="1"/>
    <col min="14087" max="14087" width="10.140625" style="3" customWidth="1"/>
    <col min="14088" max="14093" width="12.140625" style="3" customWidth="1"/>
    <col min="14094" max="14094" width="22.28515625" style="3" customWidth="1"/>
    <col min="14095" max="14341" width="9.140625" style="3"/>
    <col min="14342" max="14342" width="28.85546875" style="3" customWidth="1"/>
    <col min="14343" max="14343" width="10.140625" style="3" customWidth="1"/>
    <col min="14344" max="14349" width="12.140625" style="3" customWidth="1"/>
    <col min="14350" max="14350" width="22.28515625" style="3" customWidth="1"/>
    <col min="14351" max="14597" width="9.140625" style="3"/>
    <col min="14598" max="14598" width="28.85546875" style="3" customWidth="1"/>
    <col min="14599" max="14599" width="10.140625" style="3" customWidth="1"/>
    <col min="14600" max="14605" width="12.140625" style="3" customWidth="1"/>
    <col min="14606" max="14606" width="22.28515625" style="3" customWidth="1"/>
    <col min="14607" max="14853" width="9.140625" style="3"/>
    <col min="14854" max="14854" width="28.85546875" style="3" customWidth="1"/>
    <col min="14855" max="14855" width="10.140625" style="3" customWidth="1"/>
    <col min="14856" max="14861" width="12.140625" style="3" customWidth="1"/>
    <col min="14862" max="14862" width="22.28515625" style="3" customWidth="1"/>
    <col min="14863" max="15109" width="9.140625" style="3"/>
    <col min="15110" max="15110" width="28.85546875" style="3" customWidth="1"/>
    <col min="15111" max="15111" width="10.140625" style="3" customWidth="1"/>
    <col min="15112" max="15117" width="12.140625" style="3" customWidth="1"/>
    <col min="15118" max="15118" width="22.28515625" style="3" customWidth="1"/>
    <col min="15119" max="15365" width="9.140625" style="3"/>
    <col min="15366" max="15366" width="28.85546875" style="3" customWidth="1"/>
    <col min="15367" max="15367" width="10.140625" style="3" customWidth="1"/>
    <col min="15368" max="15373" width="12.140625" style="3" customWidth="1"/>
    <col min="15374" max="15374" width="22.28515625" style="3" customWidth="1"/>
    <col min="15375" max="15621" width="9.140625" style="3"/>
    <col min="15622" max="15622" width="28.85546875" style="3" customWidth="1"/>
    <col min="15623" max="15623" width="10.140625" style="3" customWidth="1"/>
    <col min="15624" max="15629" width="12.140625" style="3" customWidth="1"/>
    <col min="15630" max="15630" width="22.28515625" style="3" customWidth="1"/>
    <col min="15631" max="15877" width="9.140625" style="3"/>
    <col min="15878" max="15878" width="28.85546875" style="3" customWidth="1"/>
    <col min="15879" max="15879" width="10.140625" style="3" customWidth="1"/>
    <col min="15880" max="15885" width="12.140625" style="3" customWidth="1"/>
    <col min="15886" max="15886" width="22.28515625" style="3" customWidth="1"/>
    <col min="15887" max="16133" width="9.140625" style="3"/>
    <col min="16134" max="16134" width="28.85546875" style="3" customWidth="1"/>
    <col min="16135" max="16135" width="10.140625" style="3" customWidth="1"/>
    <col min="16136" max="16141" width="12.140625" style="3" customWidth="1"/>
    <col min="16142" max="16142" width="22.28515625" style="3" customWidth="1"/>
    <col min="16143" max="16384" width="9.140625" style="3"/>
  </cols>
  <sheetData>
    <row r="1" spans="1:68" x14ac:dyDescent="0.25">
      <c r="A1" s="195" t="s">
        <v>412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6"/>
    </row>
    <row r="2" spans="1:68" s="4" customFormat="1" ht="30.75" customHeight="1" x14ac:dyDescent="0.25">
      <c r="A2" s="221" t="s">
        <v>0</v>
      </c>
      <c r="B2" s="221"/>
      <c r="C2" s="221"/>
      <c r="D2" s="221"/>
      <c r="E2" s="221"/>
      <c r="F2" s="221" t="s">
        <v>35</v>
      </c>
      <c r="G2" s="221" t="s">
        <v>36</v>
      </c>
      <c r="H2" s="221" t="s">
        <v>37</v>
      </c>
      <c r="I2" s="221" t="s">
        <v>38</v>
      </c>
      <c r="J2" s="221"/>
      <c r="K2" s="221"/>
      <c r="L2" s="221"/>
      <c r="M2" s="221"/>
      <c r="N2" s="221"/>
      <c r="O2" s="221"/>
      <c r="P2" s="221"/>
      <c r="Q2" s="221"/>
      <c r="R2" s="221" t="s">
        <v>47</v>
      </c>
      <c r="S2" s="221" t="s">
        <v>48</v>
      </c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7"/>
    </row>
    <row r="3" spans="1:68" s="4" customFormat="1" ht="30.75" customHeight="1" x14ac:dyDescent="0.25">
      <c r="A3" s="222" t="s">
        <v>1</v>
      </c>
      <c r="B3" s="222" t="s">
        <v>2</v>
      </c>
      <c r="C3" s="222" t="s">
        <v>3</v>
      </c>
      <c r="D3" s="222" t="s">
        <v>4</v>
      </c>
      <c r="E3" s="222" t="s">
        <v>49</v>
      </c>
      <c r="F3" s="221"/>
      <c r="G3" s="221"/>
      <c r="H3" s="221"/>
      <c r="I3" s="221" t="s">
        <v>42</v>
      </c>
      <c r="J3" s="173" t="s">
        <v>43</v>
      </c>
      <c r="K3" s="173" t="s">
        <v>44</v>
      </c>
      <c r="L3" s="173" t="s">
        <v>45</v>
      </c>
      <c r="M3" s="221" t="s">
        <v>46</v>
      </c>
      <c r="N3" s="221"/>
      <c r="O3" s="221"/>
      <c r="P3" s="221"/>
      <c r="Q3" s="221"/>
      <c r="R3" s="221"/>
      <c r="S3" s="221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77"/>
    </row>
    <row r="4" spans="1:68" s="4" customFormat="1" ht="63" customHeight="1" x14ac:dyDescent="0.25">
      <c r="A4" s="222"/>
      <c r="B4" s="222"/>
      <c r="C4" s="222"/>
      <c r="D4" s="222"/>
      <c r="E4" s="222"/>
      <c r="F4" s="221"/>
      <c r="G4" s="221"/>
      <c r="H4" s="221"/>
      <c r="I4" s="221"/>
      <c r="J4" s="7">
        <v>2013</v>
      </c>
      <c r="K4" s="7">
        <v>2014</v>
      </c>
      <c r="L4" s="7">
        <v>2015</v>
      </c>
      <c r="M4" s="7">
        <v>2016</v>
      </c>
      <c r="N4" s="7">
        <v>2017</v>
      </c>
      <c r="O4" s="7">
        <v>2018</v>
      </c>
      <c r="P4" s="7">
        <v>2019</v>
      </c>
      <c r="Q4" s="7">
        <v>2020</v>
      </c>
      <c r="R4" s="221"/>
      <c r="S4" s="221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7"/>
    </row>
    <row r="5" spans="1:68" s="4" customFormat="1" x14ac:dyDescent="0.25">
      <c r="A5" s="221">
        <v>1</v>
      </c>
      <c r="B5" s="221"/>
      <c r="C5" s="221"/>
      <c r="D5" s="221"/>
      <c r="E5" s="221"/>
      <c r="F5" s="173">
        <v>2</v>
      </c>
      <c r="G5" s="173">
        <v>3</v>
      </c>
      <c r="H5" s="173">
        <v>4</v>
      </c>
      <c r="I5" s="173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>
        <v>11</v>
      </c>
      <c r="P5" s="7">
        <v>12</v>
      </c>
      <c r="Q5" s="7">
        <v>13</v>
      </c>
      <c r="R5" s="173">
        <v>14</v>
      </c>
      <c r="S5" s="173">
        <v>15</v>
      </c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</row>
    <row r="6" spans="1:68" s="9" customFormat="1" ht="30.75" customHeight="1" x14ac:dyDescent="0.25">
      <c r="A6" s="208" t="s">
        <v>8</v>
      </c>
      <c r="B6" s="208" t="s">
        <v>34</v>
      </c>
      <c r="C6" s="208" t="s">
        <v>7</v>
      </c>
      <c r="D6" s="208" t="s">
        <v>7</v>
      </c>
      <c r="E6" s="208" t="s">
        <v>8</v>
      </c>
      <c r="F6" s="215" t="s">
        <v>215</v>
      </c>
      <c r="G6" s="191" t="s">
        <v>216</v>
      </c>
      <c r="H6" s="192" t="s">
        <v>217</v>
      </c>
      <c r="I6" s="171" t="s">
        <v>39</v>
      </c>
      <c r="J6" s="171">
        <v>70.5</v>
      </c>
      <c r="K6" s="171">
        <v>70.599999999999994</v>
      </c>
      <c r="L6" s="8">
        <v>71</v>
      </c>
      <c r="M6" s="8">
        <v>72</v>
      </c>
      <c r="N6" s="8">
        <v>73</v>
      </c>
      <c r="O6" s="8">
        <v>74</v>
      </c>
      <c r="P6" s="8">
        <v>75</v>
      </c>
      <c r="Q6" s="8">
        <v>76</v>
      </c>
      <c r="R6" s="191" t="s">
        <v>777</v>
      </c>
      <c r="S6" s="191" t="s">
        <v>174</v>
      </c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8"/>
    </row>
    <row r="7" spans="1:68" s="2" customFormat="1" ht="56.25" customHeight="1" x14ac:dyDescent="0.25">
      <c r="A7" s="208"/>
      <c r="B7" s="208"/>
      <c r="C7" s="208"/>
      <c r="D7" s="208"/>
      <c r="E7" s="208"/>
      <c r="F7" s="215"/>
      <c r="G7" s="191"/>
      <c r="H7" s="192"/>
      <c r="I7" s="171" t="s">
        <v>40</v>
      </c>
      <c r="J7" s="171">
        <v>70.510000000000005</v>
      </c>
      <c r="K7" s="171">
        <v>70.58</v>
      </c>
      <c r="L7" s="171" t="s">
        <v>50</v>
      </c>
      <c r="M7" s="171" t="s">
        <v>50</v>
      </c>
      <c r="N7" s="171" t="s">
        <v>50</v>
      </c>
      <c r="O7" s="171" t="s">
        <v>50</v>
      </c>
      <c r="P7" s="171" t="s">
        <v>50</v>
      </c>
      <c r="Q7" s="171" t="s">
        <v>50</v>
      </c>
      <c r="R7" s="191"/>
      <c r="S7" s="191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</row>
    <row r="8" spans="1:68" s="2" customFormat="1" ht="58.5" customHeight="1" x14ac:dyDescent="0.25">
      <c r="A8" s="208"/>
      <c r="B8" s="208"/>
      <c r="C8" s="208"/>
      <c r="D8" s="208"/>
      <c r="E8" s="208"/>
      <c r="F8" s="215"/>
      <c r="G8" s="191"/>
      <c r="H8" s="192"/>
      <c r="I8" s="171" t="s">
        <v>41</v>
      </c>
      <c r="J8" s="5">
        <f>(J7-J6)/J6</f>
        <v>1.4184397163127823E-4</v>
      </c>
      <c r="K8" s="5" t="s">
        <v>50</v>
      </c>
      <c r="L8" s="5" t="str">
        <f t="shared" ref="L8:Q8" si="0">IFERROR(L7/L6,"Х")</f>
        <v>Х</v>
      </c>
      <c r="M8" s="5" t="str">
        <f t="shared" si="0"/>
        <v>Х</v>
      </c>
      <c r="N8" s="5" t="str">
        <f t="shared" si="0"/>
        <v>Х</v>
      </c>
      <c r="O8" s="5" t="str">
        <f t="shared" si="0"/>
        <v>Х</v>
      </c>
      <c r="P8" s="5" t="str">
        <f t="shared" si="0"/>
        <v>Х</v>
      </c>
      <c r="Q8" s="5" t="str">
        <f t="shared" si="0"/>
        <v>Х</v>
      </c>
      <c r="R8" s="191"/>
      <c r="S8" s="191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7"/>
    </row>
    <row r="9" spans="1:68" s="93" customFormat="1" ht="58.5" customHeight="1" x14ac:dyDescent="0.25">
      <c r="A9" s="16"/>
      <c r="B9" s="16"/>
      <c r="C9" s="16"/>
      <c r="D9" s="16"/>
      <c r="E9" s="16"/>
      <c r="F9" s="215"/>
      <c r="G9" s="191" t="s">
        <v>218</v>
      </c>
      <c r="H9" s="192" t="s">
        <v>219</v>
      </c>
      <c r="I9" s="171" t="s">
        <v>39</v>
      </c>
      <c r="J9" s="100">
        <v>13.1</v>
      </c>
      <c r="K9" s="100">
        <v>12.7</v>
      </c>
      <c r="L9" s="100">
        <v>12.5</v>
      </c>
      <c r="M9" s="100">
        <v>12.2</v>
      </c>
      <c r="N9" s="100">
        <v>12.1</v>
      </c>
      <c r="O9" s="100">
        <v>11.8</v>
      </c>
      <c r="P9" s="100">
        <v>11.5</v>
      </c>
      <c r="Q9" s="100">
        <v>11.2</v>
      </c>
      <c r="R9" s="191" t="s">
        <v>734</v>
      </c>
      <c r="S9" s="191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174"/>
    </row>
    <row r="10" spans="1:68" s="93" customFormat="1" ht="58.5" customHeight="1" x14ac:dyDescent="0.25">
      <c r="A10" s="16"/>
      <c r="B10" s="16"/>
      <c r="C10" s="16"/>
      <c r="D10" s="16"/>
      <c r="E10" s="16"/>
      <c r="F10" s="215"/>
      <c r="G10" s="191"/>
      <c r="H10" s="192"/>
      <c r="I10" s="171" t="s">
        <v>40</v>
      </c>
      <c r="J10" s="100">
        <v>13.1</v>
      </c>
      <c r="K10" s="100">
        <v>13.3</v>
      </c>
      <c r="L10" s="100" t="s">
        <v>50</v>
      </c>
      <c r="M10" s="100" t="s">
        <v>50</v>
      </c>
      <c r="N10" s="100" t="s">
        <v>50</v>
      </c>
      <c r="O10" s="100" t="s">
        <v>50</v>
      </c>
      <c r="P10" s="100" t="s">
        <v>50</v>
      </c>
      <c r="Q10" s="100" t="s">
        <v>50</v>
      </c>
      <c r="R10" s="191"/>
      <c r="S10" s="191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174"/>
    </row>
    <row r="11" spans="1:68" s="93" customFormat="1" ht="58.5" customHeight="1" x14ac:dyDescent="0.25">
      <c r="A11" s="16"/>
      <c r="B11" s="16"/>
      <c r="C11" s="16"/>
      <c r="D11" s="16"/>
      <c r="E11" s="16"/>
      <c r="F11" s="215"/>
      <c r="G11" s="191"/>
      <c r="H11" s="192"/>
      <c r="I11" s="171" t="s">
        <v>41</v>
      </c>
      <c r="J11" s="5">
        <f>(J10-J9)/J9</f>
        <v>0</v>
      </c>
      <c r="K11" s="5">
        <f>(K10-K9)/K9</f>
        <v>4.7244094488189094E-2</v>
      </c>
      <c r="L11" s="100" t="s">
        <v>50</v>
      </c>
      <c r="M11" s="100" t="s">
        <v>50</v>
      </c>
      <c r="N11" s="100" t="s">
        <v>50</v>
      </c>
      <c r="O11" s="100" t="s">
        <v>50</v>
      </c>
      <c r="P11" s="100" t="s">
        <v>50</v>
      </c>
      <c r="Q11" s="100" t="s">
        <v>50</v>
      </c>
      <c r="R11" s="191"/>
      <c r="S11" s="191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174"/>
    </row>
    <row r="12" spans="1:68" s="93" customFormat="1" ht="58.5" customHeight="1" x14ac:dyDescent="0.25">
      <c r="A12" s="16"/>
      <c r="B12" s="16"/>
      <c r="C12" s="16"/>
      <c r="D12" s="16"/>
      <c r="E12" s="16"/>
      <c r="F12" s="215"/>
      <c r="G12" s="191" t="s">
        <v>220</v>
      </c>
      <c r="H12" s="192" t="s">
        <v>221</v>
      </c>
      <c r="I12" s="171" t="s">
        <v>39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91" t="s">
        <v>735</v>
      </c>
      <c r="S12" s="191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174"/>
    </row>
    <row r="13" spans="1:68" s="93" customFormat="1" ht="58.5" customHeight="1" x14ac:dyDescent="0.25">
      <c r="A13" s="16"/>
      <c r="B13" s="16"/>
      <c r="C13" s="16"/>
      <c r="D13" s="16"/>
      <c r="E13" s="16"/>
      <c r="F13" s="215"/>
      <c r="G13" s="191"/>
      <c r="H13" s="192"/>
      <c r="I13" s="171" t="s">
        <v>40</v>
      </c>
      <c r="J13" s="100">
        <v>0</v>
      </c>
      <c r="K13" s="100">
        <v>8.1999999999999993</v>
      </c>
      <c r="L13" s="100" t="s">
        <v>50</v>
      </c>
      <c r="M13" s="100" t="s">
        <v>50</v>
      </c>
      <c r="N13" s="100" t="s">
        <v>50</v>
      </c>
      <c r="O13" s="100" t="s">
        <v>50</v>
      </c>
      <c r="P13" s="100" t="s">
        <v>50</v>
      </c>
      <c r="Q13" s="100" t="s">
        <v>50</v>
      </c>
      <c r="R13" s="191"/>
      <c r="S13" s="191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174"/>
    </row>
    <row r="14" spans="1:68" s="93" customFormat="1" ht="58.5" customHeight="1" x14ac:dyDescent="0.25">
      <c r="A14" s="16"/>
      <c r="B14" s="16"/>
      <c r="C14" s="16"/>
      <c r="D14" s="16"/>
      <c r="E14" s="16"/>
      <c r="F14" s="215"/>
      <c r="G14" s="191"/>
      <c r="H14" s="192"/>
      <c r="I14" s="171" t="s">
        <v>41</v>
      </c>
      <c r="J14" s="5" t="s">
        <v>50</v>
      </c>
      <c r="K14" s="5" t="s">
        <v>50</v>
      </c>
      <c r="L14" s="100" t="s">
        <v>50</v>
      </c>
      <c r="M14" s="100" t="s">
        <v>50</v>
      </c>
      <c r="N14" s="100" t="s">
        <v>50</v>
      </c>
      <c r="O14" s="100" t="s">
        <v>50</v>
      </c>
      <c r="P14" s="100" t="s">
        <v>50</v>
      </c>
      <c r="Q14" s="100" t="s">
        <v>50</v>
      </c>
      <c r="R14" s="191"/>
      <c r="S14" s="191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174"/>
    </row>
    <row r="15" spans="1:68" s="93" customFormat="1" ht="58.5" customHeight="1" x14ac:dyDescent="0.25">
      <c r="A15" s="16"/>
      <c r="B15" s="16"/>
      <c r="C15" s="16"/>
      <c r="D15" s="16"/>
      <c r="E15" s="16"/>
      <c r="F15" s="215"/>
      <c r="G15" s="191" t="s">
        <v>222</v>
      </c>
      <c r="H15" s="192" t="s">
        <v>224</v>
      </c>
      <c r="I15" s="171" t="s">
        <v>39</v>
      </c>
      <c r="J15" s="100">
        <v>6.5</v>
      </c>
      <c r="K15" s="100">
        <v>6.2</v>
      </c>
      <c r="L15" s="100">
        <v>6.1</v>
      </c>
      <c r="M15" s="100">
        <v>6</v>
      </c>
      <c r="N15" s="100">
        <v>5.9</v>
      </c>
      <c r="O15" s="100">
        <v>5.8</v>
      </c>
      <c r="P15" s="100">
        <v>5.7</v>
      </c>
      <c r="Q15" s="100">
        <v>5.6</v>
      </c>
      <c r="R15" s="191" t="s">
        <v>736</v>
      </c>
      <c r="S15" s="191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174"/>
    </row>
    <row r="16" spans="1:68" s="93" customFormat="1" ht="58.5" customHeight="1" x14ac:dyDescent="0.25">
      <c r="A16" s="16"/>
      <c r="B16" s="16"/>
      <c r="C16" s="16"/>
      <c r="D16" s="16"/>
      <c r="E16" s="16"/>
      <c r="F16" s="215"/>
      <c r="G16" s="191"/>
      <c r="H16" s="192"/>
      <c r="I16" s="171" t="s">
        <v>40</v>
      </c>
      <c r="J16" s="100">
        <v>6.5</v>
      </c>
      <c r="K16" s="100">
        <v>8</v>
      </c>
      <c r="L16" s="100" t="s">
        <v>50</v>
      </c>
      <c r="M16" s="100" t="s">
        <v>50</v>
      </c>
      <c r="N16" s="100" t="s">
        <v>50</v>
      </c>
      <c r="O16" s="100" t="s">
        <v>50</v>
      </c>
      <c r="P16" s="100" t="s">
        <v>50</v>
      </c>
      <c r="Q16" s="100" t="s">
        <v>50</v>
      </c>
      <c r="R16" s="191"/>
      <c r="S16" s="191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174"/>
    </row>
    <row r="17" spans="1:68" s="93" customFormat="1" ht="119.25" customHeight="1" x14ac:dyDescent="0.25">
      <c r="A17" s="16"/>
      <c r="B17" s="16"/>
      <c r="C17" s="16"/>
      <c r="D17" s="16"/>
      <c r="E17" s="16"/>
      <c r="F17" s="215"/>
      <c r="G17" s="191"/>
      <c r="H17" s="192"/>
      <c r="I17" s="171" t="s">
        <v>41</v>
      </c>
      <c r="J17" s="5">
        <f>(J16-J15)/J15</f>
        <v>0</v>
      </c>
      <c r="K17" s="5">
        <f>(K16-K15)/K15</f>
        <v>0.29032258064516125</v>
      </c>
      <c r="L17" s="100" t="s">
        <v>50</v>
      </c>
      <c r="M17" s="100" t="s">
        <v>50</v>
      </c>
      <c r="N17" s="100" t="s">
        <v>50</v>
      </c>
      <c r="O17" s="100" t="s">
        <v>50</v>
      </c>
      <c r="P17" s="100" t="s">
        <v>50</v>
      </c>
      <c r="Q17" s="100" t="s">
        <v>50</v>
      </c>
      <c r="R17" s="191"/>
      <c r="S17" s="191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174"/>
    </row>
    <row r="18" spans="1:68" s="93" customFormat="1" ht="58.5" customHeight="1" x14ac:dyDescent="0.25">
      <c r="A18" s="16"/>
      <c r="B18" s="16"/>
      <c r="C18" s="16"/>
      <c r="D18" s="16"/>
      <c r="E18" s="16"/>
      <c r="F18" s="215"/>
      <c r="G18" s="191" t="s">
        <v>223</v>
      </c>
      <c r="H18" s="192" t="s">
        <v>225</v>
      </c>
      <c r="I18" s="171" t="s">
        <v>39</v>
      </c>
      <c r="J18" s="100">
        <v>721.3</v>
      </c>
      <c r="K18" s="100">
        <v>731.1</v>
      </c>
      <c r="L18" s="100">
        <v>698.5</v>
      </c>
      <c r="M18" s="100">
        <v>682.2</v>
      </c>
      <c r="N18" s="100">
        <v>665.9</v>
      </c>
      <c r="O18" s="100">
        <v>649.4</v>
      </c>
      <c r="P18" s="100">
        <v>633.79999999999995</v>
      </c>
      <c r="Q18" s="100">
        <v>618.6</v>
      </c>
      <c r="R18" s="191" t="s">
        <v>737</v>
      </c>
      <c r="S18" s="191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174"/>
    </row>
    <row r="19" spans="1:68" s="93" customFormat="1" ht="58.5" customHeight="1" x14ac:dyDescent="0.25">
      <c r="A19" s="16"/>
      <c r="B19" s="16"/>
      <c r="C19" s="16"/>
      <c r="D19" s="16"/>
      <c r="E19" s="16"/>
      <c r="F19" s="215"/>
      <c r="G19" s="191"/>
      <c r="H19" s="192"/>
      <c r="I19" s="171" t="s">
        <v>40</v>
      </c>
      <c r="J19" s="100">
        <v>721.3</v>
      </c>
      <c r="K19" s="100">
        <v>629.5</v>
      </c>
      <c r="L19" s="100" t="s">
        <v>50</v>
      </c>
      <c r="M19" s="100" t="s">
        <v>50</v>
      </c>
      <c r="N19" s="100" t="s">
        <v>50</v>
      </c>
      <c r="O19" s="100" t="s">
        <v>50</v>
      </c>
      <c r="P19" s="100" t="s">
        <v>50</v>
      </c>
      <c r="Q19" s="100" t="s">
        <v>50</v>
      </c>
      <c r="R19" s="191"/>
      <c r="S19" s="191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174"/>
    </row>
    <row r="20" spans="1:68" s="93" customFormat="1" ht="58.5" customHeight="1" x14ac:dyDescent="0.25">
      <c r="A20" s="16"/>
      <c r="B20" s="16"/>
      <c r="C20" s="16"/>
      <c r="D20" s="16"/>
      <c r="E20" s="16"/>
      <c r="F20" s="215"/>
      <c r="G20" s="191"/>
      <c r="H20" s="192"/>
      <c r="I20" s="171" t="s">
        <v>41</v>
      </c>
      <c r="J20" s="5">
        <f>(J19-J18)/J18</f>
        <v>0</v>
      </c>
      <c r="K20" s="5">
        <f>(K19-K18)/K18</f>
        <v>-0.13896867733552185</v>
      </c>
      <c r="L20" s="100" t="s">
        <v>50</v>
      </c>
      <c r="M20" s="100" t="s">
        <v>50</v>
      </c>
      <c r="N20" s="100" t="s">
        <v>50</v>
      </c>
      <c r="O20" s="100" t="s">
        <v>50</v>
      </c>
      <c r="P20" s="100" t="s">
        <v>50</v>
      </c>
      <c r="Q20" s="100" t="s">
        <v>50</v>
      </c>
      <c r="R20" s="191"/>
      <c r="S20" s="191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174"/>
    </row>
    <row r="21" spans="1:68" s="93" customFormat="1" ht="58.5" customHeight="1" x14ac:dyDescent="0.25">
      <c r="A21" s="16"/>
      <c r="B21" s="16"/>
      <c r="C21" s="16"/>
      <c r="D21" s="16"/>
      <c r="E21" s="16"/>
      <c r="F21" s="215"/>
      <c r="G21" s="191" t="s">
        <v>226</v>
      </c>
      <c r="H21" s="192" t="s">
        <v>225</v>
      </c>
      <c r="I21" s="171" t="s">
        <v>39</v>
      </c>
      <c r="J21" s="101">
        <v>8.1</v>
      </c>
      <c r="K21" s="101">
        <v>7.8</v>
      </c>
      <c r="L21" s="101">
        <v>7.7</v>
      </c>
      <c r="M21" s="101">
        <v>7.7</v>
      </c>
      <c r="N21" s="101">
        <v>7.7</v>
      </c>
      <c r="O21" s="101">
        <v>7.7</v>
      </c>
      <c r="P21" s="101">
        <v>7.7</v>
      </c>
      <c r="Q21" s="101">
        <v>7.6</v>
      </c>
      <c r="R21" s="191" t="s">
        <v>738</v>
      </c>
      <c r="S21" s="191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174"/>
    </row>
    <row r="22" spans="1:68" s="93" customFormat="1" ht="58.5" customHeight="1" x14ac:dyDescent="0.25">
      <c r="A22" s="16"/>
      <c r="B22" s="16"/>
      <c r="C22" s="16"/>
      <c r="D22" s="16"/>
      <c r="E22" s="16"/>
      <c r="F22" s="215"/>
      <c r="G22" s="191"/>
      <c r="H22" s="192"/>
      <c r="I22" s="171" t="s">
        <v>40</v>
      </c>
      <c r="J22" s="100">
        <v>8.1300000000000008</v>
      </c>
      <c r="K22" s="100">
        <v>7.2</v>
      </c>
      <c r="L22" s="100" t="s">
        <v>50</v>
      </c>
      <c r="M22" s="100" t="s">
        <v>50</v>
      </c>
      <c r="N22" s="100" t="s">
        <v>50</v>
      </c>
      <c r="O22" s="100" t="s">
        <v>50</v>
      </c>
      <c r="P22" s="100" t="s">
        <v>50</v>
      </c>
      <c r="Q22" s="100" t="s">
        <v>50</v>
      </c>
      <c r="R22" s="191"/>
      <c r="S22" s="191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174"/>
    </row>
    <row r="23" spans="1:68" s="93" customFormat="1" ht="58.5" customHeight="1" x14ac:dyDescent="0.25">
      <c r="A23" s="16"/>
      <c r="B23" s="16"/>
      <c r="C23" s="16"/>
      <c r="D23" s="16"/>
      <c r="E23" s="16"/>
      <c r="F23" s="215"/>
      <c r="G23" s="191"/>
      <c r="H23" s="192"/>
      <c r="I23" s="171" t="s">
        <v>41</v>
      </c>
      <c r="J23" s="5">
        <f>(J22-J21)/J21</f>
        <v>3.7037037037038444E-3</v>
      </c>
      <c r="K23" s="5">
        <f>(K22-K21)/K21</f>
        <v>-7.6923076923076886E-2</v>
      </c>
      <c r="L23" s="100" t="s">
        <v>50</v>
      </c>
      <c r="M23" s="100" t="s">
        <v>50</v>
      </c>
      <c r="N23" s="100" t="s">
        <v>50</v>
      </c>
      <c r="O23" s="100" t="s">
        <v>50</v>
      </c>
      <c r="P23" s="100" t="s">
        <v>50</v>
      </c>
      <c r="Q23" s="100" t="s">
        <v>50</v>
      </c>
      <c r="R23" s="191"/>
      <c r="S23" s="191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174"/>
    </row>
    <row r="24" spans="1:68" s="93" customFormat="1" ht="58.5" customHeight="1" x14ac:dyDescent="0.25">
      <c r="A24" s="16"/>
      <c r="B24" s="16"/>
      <c r="C24" s="16"/>
      <c r="D24" s="16"/>
      <c r="E24" s="16"/>
      <c r="F24" s="215"/>
      <c r="G24" s="191" t="s">
        <v>227</v>
      </c>
      <c r="H24" s="192" t="s">
        <v>225</v>
      </c>
      <c r="I24" s="171" t="s">
        <v>39</v>
      </c>
      <c r="J24" s="100">
        <v>207.2</v>
      </c>
      <c r="K24" s="100">
        <v>205.5</v>
      </c>
      <c r="L24" s="100">
        <v>202.4</v>
      </c>
      <c r="M24" s="101">
        <v>199.3</v>
      </c>
      <c r="N24" s="101">
        <v>196.2</v>
      </c>
      <c r="O24" s="101">
        <v>192.8</v>
      </c>
      <c r="P24" s="101">
        <v>189.7</v>
      </c>
      <c r="Q24" s="101">
        <v>186.6</v>
      </c>
      <c r="R24" s="191" t="s">
        <v>739</v>
      </c>
      <c r="S24" s="191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174"/>
    </row>
    <row r="25" spans="1:68" s="93" customFormat="1" ht="58.5" customHeight="1" x14ac:dyDescent="0.25">
      <c r="A25" s="16"/>
      <c r="B25" s="16"/>
      <c r="C25" s="16"/>
      <c r="D25" s="16"/>
      <c r="E25" s="16"/>
      <c r="F25" s="215"/>
      <c r="G25" s="191"/>
      <c r="H25" s="192"/>
      <c r="I25" s="171" t="s">
        <v>40</v>
      </c>
      <c r="J25" s="100">
        <v>207.2</v>
      </c>
      <c r="K25" s="100">
        <v>222.2</v>
      </c>
      <c r="L25" s="100" t="s">
        <v>50</v>
      </c>
      <c r="M25" s="100" t="s">
        <v>50</v>
      </c>
      <c r="N25" s="100" t="s">
        <v>50</v>
      </c>
      <c r="O25" s="100" t="s">
        <v>50</v>
      </c>
      <c r="P25" s="100" t="s">
        <v>50</v>
      </c>
      <c r="Q25" s="100" t="s">
        <v>50</v>
      </c>
      <c r="R25" s="191"/>
      <c r="S25" s="191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174"/>
    </row>
    <row r="26" spans="1:68" s="93" customFormat="1" ht="58.5" customHeight="1" x14ac:dyDescent="0.25">
      <c r="A26" s="16"/>
      <c r="B26" s="16"/>
      <c r="C26" s="16"/>
      <c r="D26" s="16"/>
      <c r="E26" s="16"/>
      <c r="F26" s="215"/>
      <c r="G26" s="191"/>
      <c r="H26" s="192"/>
      <c r="I26" s="171" t="s">
        <v>41</v>
      </c>
      <c r="J26" s="5">
        <f>(J25-J24)/J24</f>
        <v>0</v>
      </c>
      <c r="K26" s="5">
        <f>(K25-K24)/K24</f>
        <v>8.1265206812652008E-2</v>
      </c>
      <c r="L26" s="100" t="s">
        <v>50</v>
      </c>
      <c r="M26" s="100" t="s">
        <v>50</v>
      </c>
      <c r="N26" s="100" t="s">
        <v>50</v>
      </c>
      <c r="O26" s="100" t="s">
        <v>50</v>
      </c>
      <c r="P26" s="100" t="s">
        <v>50</v>
      </c>
      <c r="Q26" s="100" t="s">
        <v>50</v>
      </c>
      <c r="R26" s="191"/>
      <c r="S26" s="191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174"/>
    </row>
    <row r="27" spans="1:68" s="93" customFormat="1" ht="58.5" customHeight="1" x14ac:dyDescent="0.25">
      <c r="A27" s="16"/>
      <c r="B27" s="16"/>
      <c r="C27" s="16"/>
      <c r="D27" s="16"/>
      <c r="E27" s="16"/>
      <c r="F27" s="215"/>
      <c r="G27" s="191" t="s">
        <v>228</v>
      </c>
      <c r="H27" s="192" t="s">
        <v>225</v>
      </c>
      <c r="I27" s="171" t="s">
        <v>39</v>
      </c>
      <c r="J27" s="100">
        <v>69.5</v>
      </c>
      <c r="K27" s="100">
        <v>64.3</v>
      </c>
      <c r="L27" s="100">
        <v>59.1</v>
      </c>
      <c r="M27" s="100">
        <v>53.9</v>
      </c>
      <c r="N27" s="100">
        <v>48.7</v>
      </c>
      <c r="O27" s="100">
        <v>43.4</v>
      </c>
      <c r="P27" s="100">
        <v>42</v>
      </c>
      <c r="Q27" s="100">
        <v>40</v>
      </c>
      <c r="R27" s="191" t="s">
        <v>740</v>
      </c>
      <c r="S27" s="191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174"/>
    </row>
    <row r="28" spans="1:68" s="93" customFormat="1" ht="58.5" customHeight="1" x14ac:dyDescent="0.25">
      <c r="A28" s="16"/>
      <c r="B28" s="16"/>
      <c r="C28" s="16"/>
      <c r="D28" s="16"/>
      <c r="E28" s="16"/>
      <c r="F28" s="215"/>
      <c r="G28" s="191"/>
      <c r="H28" s="192"/>
      <c r="I28" s="171" t="s">
        <v>40</v>
      </c>
      <c r="J28" s="101">
        <v>64</v>
      </c>
      <c r="K28" s="101">
        <v>56.8</v>
      </c>
      <c r="L28" s="100" t="s">
        <v>50</v>
      </c>
      <c r="M28" s="100" t="s">
        <v>50</v>
      </c>
      <c r="N28" s="100" t="s">
        <v>50</v>
      </c>
      <c r="O28" s="100" t="s">
        <v>50</v>
      </c>
      <c r="P28" s="100" t="s">
        <v>50</v>
      </c>
      <c r="Q28" s="100" t="s">
        <v>50</v>
      </c>
      <c r="R28" s="191"/>
      <c r="S28" s="191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174"/>
    </row>
    <row r="29" spans="1:68" s="93" customFormat="1" ht="58.5" customHeight="1" x14ac:dyDescent="0.25">
      <c r="A29" s="16"/>
      <c r="B29" s="16"/>
      <c r="C29" s="16"/>
      <c r="D29" s="16"/>
      <c r="E29" s="16"/>
      <c r="F29" s="215"/>
      <c r="G29" s="191"/>
      <c r="H29" s="192"/>
      <c r="I29" s="171" t="s">
        <v>41</v>
      </c>
      <c r="J29" s="5">
        <f>(J28-J27)/J27</f>
        <v>-7.9136690647482008E-2</v>
      </c>
      <c r="K29" s="5">
        <f>(K28-K27)/K27</f>
        <v>-0.1166407465007776</v>
      </c>
      <c r="L29" s="100" t="s">
        <v>50</v>
      </c>
      <c r="M29" s="100" t="s">
        <v>50</v>
      </c>
      <c r="N29" s="100" t="s">
        <v>50</v>
      </c>
      <c r="O29" s="100" t="s">
        <v>50</v>
      </c>
      <c r="P29" s="100" t="s">
        <v>50</v>
      </c>
      <c r="Q29" s="100" t="s">
        <v>50</v>
      </c>
      <c r="R29" s="191"/>
      <c r="S29" s="191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174"/>
    </row>
    <row r="30" spans="1:68" s="93" customFormat="1" ht="58.5" customHeight="1" x14ac:dyDescent="0.25">
      <c r="A30" s="16"/>
      <c r="B30" s="16"/>
      <c r="C30" s="16"/>
      <c r="D30" s="16"/>
      <c r="E30" s="16"/>
      <c r="F30" s="215"/>
      <c r="G30" s="191" t="s">
        <v>229</v>
      </c>
      <c r="H30" s="192" t="s">
        <v>225</v>
      </c>
      <c r="I30" s="171" t="s">
        <v>39</v>
      </c>
      <c r="J30" s="101">
        <v>8.1999999999999993</v>
      </c>
      <c r="K30" s="101">
        <v>8.6999999999999993</v>
      </c>
      <c r="L30" s="100">
        <v>8.6</v>
      </c>
      <c r="M30" s="100">
        <v>8.5</v>
      </c>
      <c r="N30" s="100">
        <v>8.4</v>
      </c>
      <c r="O30" s="100">
        <v>8.3000000000000007</v>
      </c>
      <c r="P30" s="100">
        <v>8.1999999999999993</v>
      </c>
      <c r="Q30" s="100">
        <v>8.1999999999999993</v>
      </c>
      <c r="R30" s="191" t="s">
        <v>741</v>
      </c>
      <c r="S30" s="191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174"/>
    </row>
    <row r="31" spans="1:68" s="93" customFormat="1" ht="58.5" customHeight="1" x14ac:dyDescent="0.25">
      <c r="A31" s="16"/>
      <c r="B31" s="16"/>
      <c r="C31" s="16"/>
      <c r="D31" s="16"/>
      <c r="E31" s="16"/>
      <c r="F31" s="215"/>
      <c r="G31" s="191"/>
      <c r="H31" s="192"/>
      <c r="I31" s="171" t="s">
        <v>40</v>
      </c>
      <c r="J31" s="101">
        <v>8.1</v>
      </c>
      <c r="K31" s="101">
        <v>7.3</v>
      </c>
      <c r="L31" s="100" t="s">
        <v>50</v>
      </c>
      <c r="M31" s="100" t="s">
        <v>50</v>
      </c>
      <c r="N31" s="100" t="s">
        <v>50</v>
      </c>
      <c r="O31" s="100" t="s">
        <v>50</v>
      </c>
      <c r="P31" s="100" t="s">
        <v>50</v>
      </c>
      <c r="Q31" s="100" t="s">
        <v>50</v>
      </c>
      <c r="R31" s="191"/>
      <c r="S31" s="191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174"/>
    </row>
    <row r="32" spans="1:68" s="93" customFormat="1" ht="58.5" customHeight="1" x14ac:dyDescent="0.25">
      <c r="A32" s="16"/>
      <c r="B32" s="16"/>
      <c r="C32" s="16"/>
      <c r="D32" s="16"/>
      <c r="E32" s="16"/>
      <c r="F32" s="215"/>
      <c r="G32" s="191"/>
      <c r="H32" s="192"/>
      <c r="I32" s="171" t="s">
        <v>41</v>
      </c>
      <c r="J32" s="5">
        <f>(J31-J30)/J30</f>
        <v>-1.2195121951219469E-2</v>
      </c>
      <c r="K32" s="5">
        <f>(K31-K30)/K30</f>
        <v>-0.160919540229885</v>
      </c>
      <c r="L32" s="100" t="s">
        <v>50</v>
      </c>
      <c r="M32" s="100" t="s">
        <v>50</v>
      </c>
      <c r="N32" s="100" t="s">
        <v>50</v>
      </c>
      <c r="O32" s="100" t="s">
        <v>50</v>
      </c>
      <c r="P32" s="100" t="s">
        <v>50</v>
      </c>
      <c r="Q32" s="100" t="s">
        <v>50</v>
      </c>
      <c r="R32" s="191"/>
      <c r="S32" s="191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174"/>
    </row>
    <row r="33" spans="1:68" s="93" customFormat="1" ht="58.5" customHeight="1" x14ac:dyDescent="0.25">
      <c r="A33" s="16"/>
      <c r="B33" s="16"/>
      <c r="C33" s="16"/>
      <c r="D33" s="16"/>
      <c r="E33" s="16"/>
      <c r="F33" s="215"/>
      <c r="G33" s="191" t="s">
        <v>230</v>
      </c>
      <c r="H33" s="192" t="s">
        <v>231</v>
      </c>
      <c r="I33" s="171" t="s">
        <v>39</v>
      </c>
      <c r="J33" s="101">
        <v>11</v>
      </c>
      <c r="K33" s="101">
        <v>10.9</v>
      </c>
      <c r="L33" s="100">
        <v>10.9</v>
      </c>
      <c r="M33" s="100">
        <v>10.8</v>
      </c>
      <c r="N33" s="100">
        <v>10.7</v>
      </c>
      <c r="O33" s="100">
        <v>10.7</v>
      </c>
      <c r="P33" s="100">
        <v>10.3</v>
      </c>
      <c r="Q33" s="101">
        <v>10</v>
      </c>
      <c r="R33" s="192"/>
      <c r="S33" s="191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174"/>
    </row>
    <row r="34" spans="1:68" s="93" customFormat="1" ht="58.5" customHeight="1" x14ac:dyDescent="0.25">
      <c r="A34" s="16"/>
      <c r="B34" s="16"/>
      <c r="C34" s="16"/>
      <c r="D34" s="16"/>
      <c r="E34" s="16"/>
      <c r="F34" s="215"/>
      <c r="G34" s="191"/>
      <c r="H34" s="192"/>
      <c r="I34" s="171" t="s">
        <v>40</v>
      </c>
      <c r="J34" s="101">
        <v>10.1</v>
      </c>
      <c r="K34" s="101">
        <v>10.1</v>
      </c>
      <c r="L34" s="100" t="s">
        <v>50</v>
      </c>
      <c r="M34" s="100" t="s">
        <v>50</v>
      </c>
      <c r="N34" s="100" t="s">
        <v>50</v>
      </c>
      <c r="O34" s="100" t="s">
        <v>50</v>
      </c>
      <c r="P34" s="100" t="s">
        <v>50</v>
      </c>
      <c r="Q34" s="100" t="s">
        <v>50</v>
      </c>
      <c r="R34" s="192"/>
      <c r="S34" s="191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174"/>
    </row>
    <row r="35" spans="1:68" s="93" customFormat="1" ht="58.5" customHeight="1" x14ac:dyDescent="0.25">
      <c r="A35" s="16"/>
      <c r="B35" s="16"/>
      <c r="C35" s="16"/>
      <c r="D35" s="16"/>
      <c r="E35" s="16"/>
      <c r="F35" s="215"/>
      <c r="G35" s="191"/>
      <c r="H35" s="192"/>
      <c r="I35" s="171" t="s">
        <v>41</v>
      </c>
      <c r="J35" s="5">
        <f>(J34-J33)/J33</f>
        <v>-8.1818181818181845E-2</v>
      </c>
      <c r="K35" s="5">
        <f>(K34-K33)/K33</f>
        <v>-7.3394495412844096E-2</v>
      </c>
      <c r="L35" s="100" t="s">
        <v>50</v>
      </c>
      <c r="M35" s="100" t="s">
        <v>50</v>
      </c>
      <c r="N35" s="100" t="s">
        <v>50</v>
      </c>
      <c r="O35" s="100" t="s">
        <v>50</v>
      </c>
      <c r="P35" s="100" t="s">
        <v>50</v>
      </c>
      <c r="Q35" s="100" t="s">
        <v>50</v>
      </c>
      <c r="R35" s="192"/>
      <c r="S35" s="191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174"/>
    </row>
    <row r="36" spans="1:68" s="93" customFormat="1" ht="58.5" customHeight="1" x14ac:dyDescent="0.25">
      <c r="A36" s="16"/>
      <c r="B36" s="16"/>
      <c r="C36" s="16"/>
      <c r="D36" s="16"/>
      <c r="E36" s="16"/>
      <c r="F36" s="215"/>
      <c r="G36" s="191" t="s">
        <v>232</v>
      </c>
      <c r="H36" s="192" t="s">
        <v>233</v>
      </c>
      <c r="I36" s="171" t="s">
        <v>39</v>
      </c>
      <c r="J36" s="101">
        <v>61</v>
      </c>
      <c r="K36" s="101">
        <v>55</v>
      </c>
      <c r="L36" s="101">
        <v>51</v>
      </c>
      <c r="M36" s="101">
        <v>47</v>
      </c>
      <c r="N36" s="101">
        <v>45</v>
      </c>
      <c r="O36" s="101">
        <v>45</v>
      </c>
      <c r="P36" s="101">
        <v>40</v>
      </c>
      <c r="Q36" s="101">
        <v>30</v>
      </c>
      <c r="R36" s="191" t="s">
        <v>742</v>
      </c>
      <c r="S36" s="191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174"/>
    </row>
    <row r="37" spans="1:68" s="93" customFormat="1" ht="58.5" customHeight="1" x14ac:dyDescent="0.25">
      <c r="A37" s="16"/>
      <c r="B37" s="16"/>
      <c r="C37" s="16"/>
      <c r="D37" s="16"/>
      <c r="E37" s="16"/>
      <c r="F37" s="215"/>
      <c r="G37" s="191"/>
      <c r="H37" s="192"/>
      <c r="I37" s="171" t="s">
        <v>40</v>
      </c>
      <c r="J37" s="101">
        <v>43.1</v>
      </c>
      <c r="K37" s="101">
        <v>38.6</v>
      </c>
      <c r="L37" s="100" t="s">
        <v>50</v>
      </c>
      <c r="M37" s="100" t="s">
        <v>50</v>
      </c>
      <c r="N37" s="100" t="s">
        <v>50</v>
      </c>
      <c r="O37" s="100" t="s">
        <v>50</v>
      </c>
      <c r="P37" s="100" t="s">
        <v>50</v>
      </c>
      <c r="Q37" s="100" t="s">
        <v>50</v>
      </c>
      <c r="R37" s="191"/>
      <c r="S37" s="191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174"/>
    </row>
    <row r="38" spans="1:68" s="93" customFormat="1" ht="58.5" customHeight="1" x14ac:dyDescent="0.25">
      <c r="A38" s="16"/>
      <c r="B38" s="16"/>
      <c r="C38" s="16"/>
      <c r="D38" s="16"/>
      <c r="E38" s="16"/>
      <c r="F38" s="215"/>
      <c r="G38" s="191"/>
      <c r="H38" s="192"/>
      <c r="I38" s="171" t="s">
        <v>41</v>
      </c>
      <c r="J38" s="5">
        <f>(J37-J36)/J36</f>
        <v>-0.29344262295081963</v>
      </c>
      <c r="K38" s="5">
        <f>(K37-K36)/K36</f>
        <v>-0.29818181818181816</v>
      </c>
      <c r="L38" s="100" t="s">
        <v>50</v>
      </c>
      <c r="M38" s="100" t="s">
        <v>50</v>
      </c>
      <c r="N38" s="100" t="s">
        <v>50</v>
      </c>
      <c r="O38" s="100" t="s">
        <v>50</v>
      </c>
      <c r="P38" s="100" t="s">
        <v>50</v>
      </c>
      <c r="Q38" s="100" t="s">
        <v>50</v>
      </c>
      <c r="R38" s="191"/>
      <c r="S38" s="191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174"/>
    </row>
    <row r="39" spans="1:68" s="93" customFormat="1" ht="58.5" customHeight="1" x14ac:dyDescent="0.25">
      <c r="A39" s="16"/>
      <c r="B39" s="16"/>
      <c r="C39" s="16"/>
      <c r="D39" s="16"/>
      <c r="E39" s="16"/>
      <c r="F39" s="215"/>
      <c r="G39" s="191" t="s">
        <v>234</v>
      </c>
      <c r="H39" s="192" t="s">
        <v>233</v>
      </c>
      <c r="I39" s="171" t="s">
        <v>39</v>
      </c>
      <c r="J39" s="101">
        <v>31</v>
      </c>
      <c r="K39" s="101">
        <v>30</v>
      </c>
      <c r="L39" s="101">
        <v>28</v>
      </c>
      <c r="M39" s="101">
        <v>27</v>
      </c>
      <c r="N39" s="101">
        <v>25</v>
      </c>
      <c r="O39" s="101">
        <v>25</v>
      </c>
      <c r="P39" s="101">
        <v>20</v>
      </c>
      <c r="Q39" s="101">
        <v>15</v>
      </c>
      <c r="R39" s="192"/>
      <c r="S39" s="191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174"/>
    </row>
    <row r="40" spans="1:68" s="93" customFormat="1" ht="58.5" customHeight="1" x14ac:dyDescent="0.25">
      <c r="A40" s="16"/>
      <c r="B40" s="16"/>
      <c r="C40" s="16"/>
      <c r="D40" s="16"/>
      <c r="E40" s="16"/>
      <c r="F40" s="215"/>
      <c r="G40" s="191"/>
      <c r="H40" s="192"/>
      <c r="I40" s="171" t="s">
        <v>40</v>
      </c>
      <c r="J40" s="140">
        <v>31</v>
      </c>
      <c r="K40" s="140">
        <v>30</v>
      </c>
      <c r="L40" s="100" t="s">
        <v>50</v>
      </c>
      <c r="M40" s="100" t="s">
        <v>50</v>
      </c>
      <c r="N40" s="100" t="s">
        <v>50</v>
      </c>
      <c r="O40" s="100" t="s">
        <v>50</v>
      </c>
      <c r="P40" s="100" t="s">
        <v>50</v>
      </c>
      <c r="Q40" s="100" t="s">
        <v>50</v>
      </c>
      <c r="R40" s="192"/>
      <c r="S40" s="191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174"/>
    </row>
    <row r="41" spans="1:68" s="93" customFormat="1" ht="58.5" customHeight="1" x14ac:dyDescent="0.25">
      <c r="A41" s="16"/>
      <c r="B41" s="16"/>
      <c r="C41" s="16"/>
      <c r="D41" s="16"/>
      <c r="E41" s="16"/>
      <c r="F41" s="215"/>
      <c r="G41" s="191"/>
      <c r="H41" s="192"/>
      <c r="I41" s="171" t="s">
        <v>41</v>
      </c>
      <c r="J41" s="5">
        <f>(J40-J39)/J39</f>
        <v>0</v>
      </c>
      <c r="K41" s="5">
        <f>(K40-K39)/K39</f>
        <v>0</v>
      </c>
      <c r="L41" s="100" t="s">
        <v>50</v>
      </c>
      <c r="M41" s="100" t="s">
        <v>50</v>
      </c>
      <c r="N41" s="100" t="s">
        <v>50</v>
      </c>
      <c r="O41" s="100" t="s">
        <v>50</v>
      </c>
      <c r="P41" s="100" t="s">
        <v>50</v>
      </c>
      <c r="Q41" s="100" t="s">
        <v>50</v>
      </c>
      <c r="R41" s="192"/>
      <c r="S41" s="191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174"/>
    </row>
    <row r="42" spans="1:68" s="93" customFormat="1" ht="58.5" customHeight="1" x14ac:dyDescent="0.25">
      <c r="A42" s="16"/>
      <c r="B42" s="16"/>
      <c r="C42" s="16"/>
      <c r="D42" s="16"/>
      <c r="E42" s="16"/>
      <c r="F42" s="215"/>
      <c r="G42" s="191" t="s">
        <v>235</v>
      </c>
      <c r="H42" s="192" t="s">
        <v>236</v>
      </c>
      <c r="I42" s="171" t="s">
        <v>39</v>
      </c>
      <c r="J42" s="101">
        <v>27.8</v>
      </c>
      <c r="K42" s="101">
        <v>28</v>
      </c>
      <c r="L42" s="101">
        <v>28.2</v>
      </c>
      <c r="M42" s="101">
        <v>28.6</v>
      </c>
      <c r="N42" s="101">
        <v>28.8</v>
      </c>
      <c r="O42" s="101">
        <v>29</v>
      </c>
      <c r="P42" s="101">
        <v>32</v>
      </c>
      <c r="Q42" s="101">
        <v>32.5</v>
      </c>
      <c r="R42" s="191" t="s">
        <v>743</v>
      </c>
      <c r="S42" s="191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174"/>
    </row>
    <row r="43" spans="1:68" s="93" customFormat="1" ht="58.5" customHeight="1" x14ac:dyDescent="0.25">
      <c r="A43" s="16"/>
      <c r="B43" s="16"/>
      <c r="C43" s="16"/>
      <c r="D43" s="16"/>
      <c r="E43" s="16"/>
      <c r="F43" s="215"/>
      <c r="G43" s="191"/>
      <c r="H43" s="192"/>
      <c r="I43" s="171" t="s">
        <v>40</v>
      </c>
      <c r="J43" s="101">
        <v>26.9</v>
      </c>
      <c r="K43" s="101">
        <v>27.9</v>
      </c>
      <c r="L43" s="100" t="s">
        <v>50</v>
      </c>
      <c r="M43" s="100" t="s">
        <v>50</v>
      </c>
      <c r="N43" s="100" t="s">
        <v>50</v>
      </c>
      <c r="O43" s="100" t="s">
        <v>50</v>
      </c>
      <c r="P43" s="100" t="s">
        <v>50</v>
      </c>
      <c r="Q43" s="100" t="s">
        <v>50</v>
      </c>
      <c r="R43" s="191"/>
      <c r="S43" s="191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174"/>
    </row>
    <row r="44" spans="1:68" s="93" customFormat="1" ht="58.5" customHeight="1" x14ac:dyDescent="0.25">
      <c r="A44" s="16"/>
      <c r="B44" s="16"/>
      <c r="C44" s="16"/>
      <c r="D44" s="16"/>
      <c r="E44" s="16"/>
      <c r="F44" s="215"/>
      <c r="G44" s="191"/>
      <c r="H44" s="192"/>
      <c r="I44" s="171" t="s">
        <v>41</v>
      </c>
      <c r="J44" s="5">
        <f>(J43-J42)/J42</f>
        <v>-3.2374100719424537E-2</v>
      </c>
      <c r="K44" s="5">
        <f>(K43-K42)/K42</f>
        <v>-3.5714285714286221E-3</v>
      </c>
      <c r="L44" s="100" t="s">
        <v>50</v>
      </c>
      <c r="M44" s="100" t="s">
        <v>50</v>
      </c>
      <c r="N44" s="100" t="s">
        <v>50</v>
      </c>
      <c r="O44" s="100" t="s">
        <v>50</v>
      </c>
      <c r="P44" s="100" t="s">
        <v>50</v>
      </c>
      <c r="Q44" s="100" t="s">
        <v>50</v>
      </c>
      <c r="R44" s="191"/>
      <c r="S44" s="191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174"/>
    </row>
    <row r="45" spans="1:68" s="93" customFormat="1" ht="58.5" customHeight="1" x14ac:dyDescent="0.25">
      <c r="A45" s="16"/>
      <c r="B45" s="16"/>
      <c r="C45" s="16"/>
      <c r="D45" s="16"/>
      <c r="E45" s="16"/>
      <c r="F45" s="215"/>
      <c r="G45" s="191" t="s">
        <v>237</v>
      </c>
      <c r="H45" s="192" t="s">
        <v>33</v>
      </c>
      <c r="I45" s="171" t="s">
        <v>39</v>
      </c>
      <c r="J45" s="101" t="s">
        <v>345</v>
      </c>
      <c r="K45" s="101" t="s">
        <v>346</v>
      </c>
      <c r="L45" s="100" t="s">
        <v>347</v>
      </c>
      <c r="M45" s="100" t="s">
        <v>348</v>
      </c>
      <c r="N45" s="100" t="s">
        <v>349</v>
      </c>
      <c r="O45" s="100" t="s">
        <v>350</v>
      </c>
      <c r="P45" s="100" t="s">
        <v>351</v>
      </c>
      <c r="Q45" s="100" t="s">
        <v>352</v>
      </c>
      <c r="R45" s="191" t="s">
        <v>744</v>
      </c>
      <c r="S45" s="191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174"/>
    </row>
    <row r="46" spans="1:68" s="93" customFormat="1" ht="58.5" customHeight="1" x14ac:dyDescent="0.25">
      <c r="A46" s="16"/>
      <c r="B46" s="16"/>
      <c r="C46" s="16"/>
      <c r="D46" s="16"/>
      <c r="E46" s="16"/>
      <c r="F46" s="215"/>
      <c r="G46" s="191"/>
      <c r="H46" s="192"/>
      <c r="I46" s="171" t="s">
        <v>40</v>
      </c>
      <c r="J46" s="101" t="s">
        <v>406</v>
      </c>
      <c r="K46" s="101" t="s">
        <v>406</v>
      </c>
      <c r="L46" s="100" t="s">
        <v>50</v>
      </c>
      <c r="M46" s="100" t="s">
        <v>50</v>
      </c>
      <c r="N46" s="100" t="s">
        <v>50</v>
      </c>
      <c r="O46" s="100" t="s">
        <v>50</v>
      </c>
      <c r="P46" s="100" t="s">
        <v>50</v>
      </c>
      <c r="Q46" s="100" t="s">
        <v>50</v>
      </c>
      <c r="R46" s="191"/>
      <c r="S46" s="191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174"/>
    </row>
    <row r="47" spans="1:68" s="94" customFormat="1" ht="58.5" customHeight="1" x14ac:dyDescent="0.25">
      <c r="A47" s="16"/>
      <c r="B47" s="16"/>
      <c r="C47" s="16"/>
      <c r="D47" s="16"/>
      <c r="E47" s="16"/>
      <c r="F47" s="215"/>
      <c r="G47" s="191"/>
      <c r="H47" s="192"/>
      <c r="I47" s="171" t="s">
        <v>41</v>
      </c>
      <c r="J47" s="5">
        <v>-4.2999999999999997E-2</v>
      </c>
      <c r="K47" s="5">
        <v>-8.3000000000000004E-2</v>
      </c>
      <c r="L47" s="100" t="s">
        <v>50</v>
      </c>
      <c r="M47" s="100" t="s">
        <v>50</v>
      </c>
      <c r="N47" s="100" t="s">
        <v>50</v>
      </c>
      <c r="O47" s="100" t="s">
        <v>50</v>
      </c>
      <c r="P47" s="100" t="s">
        <v>50</v>
      </c>
      <c r="Q47" s="100" t="s">
        <v>50</v>
      </c>
      <c r="R47" s="191"/>
      <c r="S47" s="191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175"/>
    </row>
    <row r="48" spans="1:68" s="93" customFormat="1" ht="58.5" customHeight="1" x14ac:dyDescent="0.25">
      <c r="A48" s="16"/>
      <c r="B48" s="16"/>
      <c r="C48" s="16"/>
      <c r="D48" s="16"/>
      <c r="E48" s="16"/>
      <c r="F48" s="215"/>
      <c r="G48" s="191" t="s">
        <v>238</v>
      </c>
      <c r="H48" s="192" t="s">
        <v>233</v>
      </c>
      <c r="I48" s="171" t="s">
        <v>39</v>
      </c>
      <c r="J48" s="101">
        <v>165.3</v>
      </c>
      <c r="K48" s="101">
        <v>150.6</v>
      </c>
      <c r="L48" s="101">
        <v>137</v>
      </c>
      <c r="M48" s="101">
        <v>159.6</v>
      </c>
      <c r="N48" s="101">
        <v>200</v>
      </c>
      <c r="O48" s="101">
        <v>200</v>
      </c>
      <c r="P48" s="101">
        <v>200</v>
      </c>
      <c r="Q48" s="101">
        <v>200</v>
      </c>
      <c r="R48" s="191" t="s">
        <v>427</v>
      </c>
      <c r="S48" s="191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174"/>
    </row>
    <row r="49" spans="1:68" s="93" customFormat="1" ht="58.5" customHeight="1" x14ac:dyDescent="0.25">
      <c r="A49" s="16"/>
      <c r="B49" s="16"/>
      <c r="C49" s="16"/>
      <c r="D49" s="16"/>
      <c r="E49" s="16"/>
      <c r="F49" s="215"/>
      <c r="G49" s="191"/>
      <c r="H49" s="192"/>
      <c r="I49" s="171" t="s">
        <v>40</v>
      </c>
      <c r="J49" s="101">
        <v>167.4</v>
      </c>
      <c r="K49" s="101">
        <v>165.2</v>
      </c>
      <c r="L49" s="100" t="s">
        <v>50</v>
      </c>
      <c r="M49" s="100" t="s">
        <v>50</v>
      </c>
      <c r="N49" s="100" t="s">
        <v>50</v>
      </c>
      <c r="O49" s="100" t="s">
        <v>50</v>
      </c>
      <c r="P49" s="100" t="s">
        <v>50</v>
      </c>
      <c r="Q49" s="100" t="s">
        <v>50</v>
      </c>
      <c r="R49" s="191"/>
      <c r="S49" s="191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174"/>
    </row>
    <row r="50" spans="1:68" s="94" customFormat="1" ht="273" customHeight="1" x14ac:dyDescent="0.25">
      <c r="A50" s="16"/>
      <c r="B50" s="16"/>
      <c r="C50" s="16"/>
      <c r="D50" s="16"/>
      <c r="E50" s="16"/>
      <c r="F50" s="215"/>
      <c r="G50" s="191"/>
      <c r="H50" s="192"/>
      <c r="I50" s="171" t="s">
        <v>41</v>
      </c>
      <c r="J50" s="5">
        <f>(J49-J48)/J48</f>
        <v>1.27041742286751E-2</v>
      </c>
      <c r="K50" s="5">
        <f>(K49-K48)/K48</f>
        <v>9.694555112881803E-2</v>
      </c>
      <c r="L50" s="100" t="s">
        <v>50</v>
      </c>
      <c r="M50" s="100" t="s">
        <v>50</v>
      </c>
      <c r="N50" s="100" t="s">
        <v>50</v>
      </c>
      <c r="O50" s="100" t="s">
        <v>50</v>
      </c>
      <c r="P50" s="100" t="s">
        <v>50</v>
      </c>
      <c r="Q50" s="100" t="s">
        <v>50</v>
      </c>
      <c r="R50" s="191"/>
      <c r="S50" s="191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175"/>
    </row>
    <row r="51" spans="1:68" s="93" customFormat="1" ht="58.5" customHeight="1" x14ac:dyDescent="0.25">
      <c r="A51" s="16"/>
      <c r="B51" s="16"/>
      <c r="C51" s="16"/>
      <c r="D51" s="16"/>
      <c r="E51" s="16"/>
      <c r="F51" s="215"/>
      <c r="G51" s="191" t="s">
        <v>239</v>
      </c>
      <c r="H51" s="192" t="s">
        <v>233</v>
      </c>
      <c r="I51" s="171" t="s">
        <v>39</v>
      </c>
      <c r="J51" s="101">
        <v>98.5</v>
      </c>
      <c r="K51" s="101">
        <v>89.8</v>
      </c>
      <c r="L51" s="101">
        <v>79.900000000000006</v>
      </c>
      <c r="M51" s="101">
        <v>86.3</v>
      </c>
      <c r="N51" s="101">
        <v>100</v>
      </c>
      <c r="O51" s="101">
        <v>100</v>
      </c>
      <c r="P51" s="101">
        <v>100</v>
      </c>
      <c r="Q51" s="101">
        <v>100</v>
      </c>
      <c r="R51" s="191" t="s">
        <v>427</v>
      </c>
      <c r="S51" s="191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174"/>
    </row>
    <row r="52" spans="1:68" s="93" customFormat="1" ht="58.5" customHeight="1" x14ac:dyDescent="0.25">
      <c r="A52" s="16"/>
      <c r="B52" s="16"/>
      <c r="C52" s="16"/>
      <c r="D52" s="16"/>
      <c r="E52" s="16"/>
      <c r="F52" s="215"/>
      <c r="G52" s="191"/>
      <c r="H52" s="192"/>
      <c r="I52" s="171" t="s">
        <v>40</v>
      </c>
      <c r="J52" s="101">
        <v>99.8</v>
      </c>
      <c r="K52" s="101">
        <v>101.7</v>
      </c>
      <c r="L52" s="100" t="s">
        <v>50</v>
      </c>
      <c r="M52" s="100" t="s">
        <v>50</v>
      </c>
      <c r="N52" s="100" t="s">
        <v>50</v>
      </c>
      <c r="O52" s="100" t="s">
        <v>50</v>
      </c>
      <c r="P52" s="100" t="s">
        <v>50</v>
      </c>
      <c r="Q52" s="100" t="s">
        <v>50</v>
      </c>
      <c r="R52" s="191"/>
      <c r="S52" s="191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174"/>
    </row>
    <row r="53" spans="1:68" s="93" customFormat="1" ht="39.75" customHeight="1" x14ac:dyDescent="0.25">
      <c r="A53" s="16"/>
      <c r="B53" s="16"/>
      <c r="C53" s="16"/>
      <c r="D53" s="16"/>
      <c r="E53" s="16"/>
      <c r="F53" s="215"/>
      <c r="G53" s="191"/>
      <c r="H53" s="192"/>
      <c r="I53" s="171" t="s">
        <v>41</v>
      </c>
      <c r="J53" s="5">
        <f>(J52-J51)/J51</f>
        <v>1.3197969543147179E-2</v>
      </c>
      <c r="K53" s="5">
        <f>(K52-K51)/K51</f>
        <v>0.1325167037861916</v>
      </c>
      <c r="L53" s="100" t="s">
        <v>50</v>
      </c>
      <c r="M53" s="100" t="s">
        <v>50</v>
      </c>
      <c r="N53" s="100" t="s">
        <v>50</v>
      </c>
      <c r="O53" s="100" t="s">
        <v>50</v>
      </c>
      <c r="P53" s="100" t="s">
        <v>50</v>
      </c>
      <c r="Q53" s="100" t="s">
        <v>50</v>
      </c>
      <c r="R53" s="191"/>
      <c r="S53" s="191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  <c r="BO53" s="97"/>
      <c r="BP53" s="174"/>
    </row>
    <row r="54" spans="1:68" s="95" customFormat="1" ht="58.5" customHeight="1" x14ac:dyDescent="0.25">
      <c r="A54" s="16"/>
      <c r="B54" s="16"/>
      <c r="C54" s="16"/>
      <c r="D54" s="16"/>
      <c r="E54" s="16"/>
      <c r="F54" s="215"/>
      <c r="G54" s="191" t="s">
        <v>240</v>
      </c>
      <c r="H54" s="192" t="s">
        <v>233</v>
      </c>
      <c r="I54" s="171" t="s">
        <v>39</v>
      </c>
      <c r="J54" s="101">
        <v>60.2</v>
      </c>
      <c r="K54" s="101">
        <v>54.9</v>
      </c>
      <c r="L54" s="100">
        <v>52.4</v>
      </c>
      <c r="M54" s="100">
        <v>70.5</v>
      </c>
      <c r="N54" s="100">
        <v>100</v>
      </c>
      <c r="O54" s="100">
        <v>100</v>
      </c>
      <c r="P54" s="100">
        <v>100</v>
      </c>
      <c r="Q54" s="100">
        <v>100</v>
      </c>
      <c r="R54" s="191" t="s">
        <v>427</v>
      </c>
      <c r="S54" s="191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176"/>
    </row>
    <row r="55" spans="1:68" s="93" customFormat="1" ht="41.25" customHeight="1" x14ac:dyDescent="0.25">
      <c r="A55" s="16"/>
      <c r="B55" s="16"/>
      <c r="C55" s="16"/>
      <c r="D55" s="16"/>
      <c r="E55" s="16"/>
      <c r="F55" s="215"/>
      <c r="G55" s="191"/>
      <c r="H55" s="192"/>
      <c r="I55" s="171" t="s">
        <v>40</v>
      </c>
      <c r="J55" s="101">
        <v>61</v>
      </c>
      <c r="K55" s="101">
        <v>65.400000000000006</v>
      </c>
      <c r="L55" s="100" t="s">
        <v>50</v>
      </c>
      <c r="M55" s="100" t="s">
        <v>50</v>
      </c>
      <c r="N55" s="100" t="s">
        <v>50</v>
      </c>
      <c r="O55" s="100" t="s">
        <v>50</v>
      </c>
      <c r="P55" s="100" t="s">
        <v>50</v>
      </c>
      <c r="Q55" s="100" t="s">
        <v>50</v>
      </c>
      <c r="R55" s="191"/>
      <c r="S55" s="191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7"/>
      <c r="BP55" s="174"/>
    </row>
    <row r="56" spans="1:68" s="93" customFormat="1" ht="30" customHeight="1" x14ac:dyDescent="0.25">
      <c r="A56" s="16"/>
      <c r="B56" s="16"/>
      <c r="C56" s="16"/>
      <c r="D56" s="16"/>
      <c r="E56" s="16"/>
      <c r="F56" s="215"/>
      <c r="G56" s="191"/>
      <c r="H56" s="192"/>
      <c r="I56" s="171" t="s">
        <v>41</v>
      </c>
      <c r="J56" s="5">
        <f>(J55-J54)/J54</f>
        <v>1.328903654485045E-2</v>
      </c>
      <c r="K56" s="5">
        <f>(K55-K54)/K54</f>
        <v>0.19125683060109303</v>
      </c>
      <c r="L56" s="100" t="s">
        <v>50</v>
      </c>
      <c r="M56" s="100" t="s">
        <v>50</v>
      </c>
      <c r="N56" s="100" t="s">
        <v>50</v>
      </c>
      <c r="O56" s="100" t="s">
        <v>50</v>
      </c>
      <c r="P56" s="100" t="s">
        <v>50</v>
      </c>
      <c r="Q56" s="100" t="s">
        <v>50</v>
      </c>
      <c r="R56" s="191"/>
      <c r="S56" s="191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7"/>
      <c r="BP56" s="174"/>
    </row>
    <row r="57" spans="1:68" s="2" customFormat="1" x14ac:dyDescent="0.25">
      <c r="A57" s="214" t="s">
        <v>241</v>
      </c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7"/>
      <c r="BM57" s="97"/>
      <c r="BN57" s="97"/>
      <c r="BO57" s="97"/>
    </row>
    <row r="58" spans="1:68" s="4" customFormat="1" ht="29.25" customHeight="1" x14ac:dyDescent="0.25">
      <c r="A58" s="208" t="s">
        <v>8</v>
      </c>
      <c r="B58" s="208" t="s">
        <v>6</v>
      </c>
      <c r="C58" s="208" t="s">
        <v>7</v>
      </c>
      <c r="D58" s="208" t="s">
        <v>7</v>
      </c>
      <c r="E58" s="208" t="s">
        <v>9</v>
      </c>
      <c r="F58" s="220" t="s">
        <v>242</v>
      </c>
      <c r="G58" s="191" t="s">
        <v>243</v>
      </c>
      <c r="H58" s="192" t="s">
        <v>233</v>
      </c>
      <c r="I58" s="171" t="s">
        <v>39</v>
      </c>
      <c r="J58" s="101">
        <v>23</v>
      </c>
      <c r="K58" s="101">
        <v>23</v>
      </c>
      <c r="L58" s="101">
        <v>23</v>
      </c>
      <c r="M58" s="101">
        <v>23</v>
      </c>
      <c r="N58" s="101">
        <v>23</v>
      </c>
      <c r="O58" s="101">
        <v>23</v>
      </c>
      <c r="P58" s="101">
        <v>23</v>
      </c>
      <c r="Q58" s="101">
        <v>23</v>
      </c>
      <c r="R58" s="191" t="s">
        <v>745</v>
      </c>
      <c r="S58" s="191" t="s">
        <v>174</v>
      </c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7"/>
    </row>
    <row r="59" spans="1:68" s="2" customFormat="1" ht="30.75" customHeight="1" x14ac:dyDescent="0.25">
      <c r="A59" s="208"/>
      <c r="B59" s="208"/>
      <c r="C59" s="208"/>
      <c r="D59" s="208"/>
      <c r="E59" s="208"/>
      <c r="F59" s="218"/>
      <c r="G59" s="191"/>
      <c r="H59" s="192"/>
      <c r="I59" s="171" t="s">
        <v>40</v>
      </c>
      <c r="J59" s="101">
        <v>20.100000000000001</v>
      </c>
      <c r="K59" s="171">
        <v>22.4</v>
      </c>
      <c r="L59" s="171" t="s">
        <v>50</v>
      </c>
      <c r="M59" s="171" t="s">
        <v>50</v>
      </c>
      <c r="N59" s="171" t="s">
        <v>50</v>
      </c>
      <c r="O59" s="171" t="s">
        <v>50</v>
      </c>
      <c r="P59" s="171" t="s">
        <v>50</v>
      </c>
      <c r="Q59" s="171" t="s">
        <v>50</v>
      </c>
      <c r="R59" s="191"/>
      <c r="S59" s="191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</row>
    <row r="60" spans="1:68" s="2" customFormat="1" ht="30.75" customHeight="1" x14ac:dyDescent="0.25">
      <c r="A60" s="208"/>
      <c r="B60" s="208"/>
      <c r="C60" s="208"/>
      <c r="D60" s="208"/>
      <c r="E60" s="208"/>
      <c r="F60" s="218"/>
      <c r="G60" s="191"/>
      <c r="H60" s="192"/>
      <c r="I60" s="171" t="s">
        <v>41</v>
      </c>
      <c r="J60" s="5">
        <f>(J59-J58)/J58</f>
        <v>-0.12608695652173907</v>
      </c>
      <c r="K60" s="5">
        <f>(K59-K58)/K58</f>
        <v>-2.6086956521739191E-2</v>
      </c>
      <c r="L60" s="5" t="str">
        <f t="shared" ref="L60:Q60" si="1">IFERROR(L59/L58,"Х")</f>
        <v>Х</v>
      </c>
      <c r="M60" s="5" t="str">
        <f t="shared" si="1"/>
        <v>Х</v>
      </c>
      <c r="N60" s="5" t="str">
        <f t="shared" si="1"/>
        <v>Х</v>
      </c>
      <c r="O60" s="5" t="str">
        <f t="shared" si="1"/>
        <v>Х</v>
      </c>
      <c r="P60" s="5" t="str">
        <f t="shared" si="1"/>
        <v>Х</v>
      </c>
      <c r="Q60" s="5" t="str">
        <f t="shared" si="1"/>
        <v>Х</v>
      </c>
      <c r="R60" s="191"/>
      <c r="S60" s="191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</row>
    <row r="61" spans="1:68" ht="23.25" customHeight="1" x14ac:dyDescent="0.25">
      <c r="A61" s="208" t="s">
        <v>8</v>
      </c>
      <c r="B61" s="208" t="s">
        <v>6</v>
      </c>
      <c r="C61" s="208" t="s">
        <v>7</v>
      </c>
      <c r="D61" s="208" t="s">
        <v>8</v>
      </c>
      <c r="E61" s="208" t="s">
        <v>10</v>
      </c>
      <c r="F61" s="191" t="s">
        <v>250</v>
      </c>
      <c r="G61" s="191" t="s">
        <v>244</v>
      </c>
      <c r="H61" s="192" t="s">
        <v>233</v>
      </c>
      <c r="I61" s="171" t="s">
        <v>39</v>
      </c>
      <c r="J61" s="101">
        <v>55</v>
      </c>
      <c r="K61" s="101">
        <v>60</v>
      </c>
      <c r="L61" s="101">
        <v>65</v>
      </c>
      <c r="M61" s="101">
        <v>70</v>
      </c>
      <c r="N61" s="101">
        <v>75</v>
      </c>
      <c r="O61" s="101">
        <v>80</v>
      </c>
      <c r="P61" s="101">
        <v>83</v>
      </c>
      <c r="Q61" s="101">
        <v>85</v>
      </c>
      <c r="R61" s="191" t="s">
        <v>746</v>
      </c>
      <c r="S61" s="191"/>
    </row>
    <row r="62" spans="1:68" s="2" customFormat="1" ht="23.25" customHeight="1" x14ac:dyDescent="0.25">
      <c r="A62" s="208"/>
      <c r="B62" s="208"/>
      <c r="C62" s="208"/>
      <c r="D62" s="208"/>
      <c r="E62" s="208"/>
      <c r="F62" s="191"/>
      <c r="G62" s="191"/>
      <c r="H62" s="192"/>
      <c r="I62" s="171" t="s">
        <v>40</v>
      </c>
      <c r="J62" s="171">
        <v>97.2</v>
      </c>
      <c r="K62" s="171">
        <v>96.4</v>
      </c>
      <c r="L62" s="171" t="s">
        <v>50</v>
      </c>
      <c r="M62" s="171" t="s">
        <v>50</v>
      </c>
      <c r="N62" s="171" t="s">
        <v>50</v>
      </c>
      <c r="O62" s="171" t="s">
        <v>50</v>
      </c>
      <c r="P62" s="171" t="s">
        <v>50</v>
      </c>
      <c r="Q62" s="171" t="s">
        <v>50</v>
      </c>
      <c r="R62" s="191"/>
      <c r="S62" s="191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</row>
    <row r="63" spans="1:68" s="2" customFormat="1" ht="23.25" customHeight="1" x14ac:dyDescent="0.25">
      <c r="A63" s="208"/>
      <c r="B63" s="208"/>
      <c r="C63" s="208"/>
      <c r="D63" s="208"/>
      <c r="E63" s="208"/>
      <c r="F63" s="191"/>
      <c r="G63" s="191"/>
      <c r="H63" s="192"/>
      <c r="I63" s="171" t="s">
        <v>41</v>
      </c>
      <c r="J63" s="5">
        <f>(J62-J61)/J61</f>
        <v>0.76727272727272733</v>
      </c>
      <c r="K63" s="5">
        <f>(K62-K61)/K61</f>
        <v>0.6066666666666668</v>
      </c>
      <c r="L63" s="5" t="str">
        <f t="shared" ref="L63:Q63" si="2">IFERROR(L62/L61,"Х")</f>
        <v>Х</v>
      </c>
      <c r="M63" s="5" t="str">
        <f t="shared" si="2"/>
        <v>Х</v>
      </c>
      <c r="N63" s="5" t="str">
        <f t="shared" si="2"/>
        <v>Х</v>
      </c>
      <c r="O63" s="5" t="str">
        <f t="shared" si="2"/>
        <v>Х</v>
      </c>
      <c r="P63" s="5" t="str">
        <f t="shared" si="2"/>
        <v>Х</v>
      </c>
      <c r="Q63" s="5" t="str">
        <f t="shared" si="2"/>
        <v>Х</v>
      </c>
      <c r="R63" s="191"/>
      <c r="S63" s="191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</row>
    <row r="64" spans="1:68" s="2" customFormat="1" ht="30.75" customHeight="1" x14ac:dyDescent="0.25">
      <c r="A64" s="208" t="s">
        <v>8</v>
      </c>
      <c r="B64" s="208" t="s">
        <v>6</v>
      </c>
      <c r="C64" s="208" t="s">
        <v>7</v>
      </c>
      <c r="D64" s="208" t="s">
        <v>9</v>
      </c>
      <c r="E64" s="208" t="s">
        <v>10</v>
      </c>
      <c r="F64" s="191"/>
      <c r="G64" s="191" t="s">
        <v>245</v>
      </c>
      <c r="H64" s="192" t="s">
        <v>233</v>
      </c>
      <c r="I64" s="171" t="s">
        <v>39</v>
      </c>
      <c r="J64" s="101">
        <v>100</v>
      </c>
      <c r="K64" s="101">
        <v>100</v>
      </c>
      <c r="L64" s="101">
        <v>100</v>
      </c>
      <c r="M64" s="101">
        <v>100</v>
      </c>
      <c r="N64" s="101">
        <v>100</v>
      </c>
      <c r="O64" s="101">
        <v>100</v>
      </c>
      <c r="P64" s="101">
        <v>100</v>
      </c>
      <c r="Q64" s="101">
        <v>100</v>
      </c>
      <c r="R64" s="191" t="s">
        <v>747</v>
      </c>
      <c r="S64" s="191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</row>
    <row r="65" spans="1:67" s="2" customFormat="1" ht="35.25" customHeight="1" x14ac:dyDescent="0.25">
      <c r="A65" s="208"/>
      <c r="B65" s="208"/>
      <c r="C65" s="208"/>
      <c r="D65" s="208"/>
      <c r="E65" s="208"/>
      <c r="F65" s="191"/>
      <c r="G65" s="191"/>
      <c r="H65" s="192"/>
      <c r="I65" s="171" t="s">
        <v>40</v>
      </c>
      <c r="J65" s="8">
        <v>100</v>
      </c>
      <c r="K65" s="8">
        <v>100</v>
      </c>
      <c r="L65" s="171" t="s">
        <v>50</v>
      </c>
      <c r="M65" s="171" t="s">
        <v>50</v>
      </c>
      <c r="N65" s="171" t="s">
        <v>50</v>
      </c>
      <c r="O65" s="171" t="s">
        <v>50</v>
      </c>
      <c r="P65" s="171" t="s">
        <v>50</v>
      </c>
      <c r="Q65" s="171" t="s">
        <v>50</v>
      </c>
      <c r="R65" s="191"/>
      <c r="S65" s="191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</row>
    <row r="66" spans="1:67" s="2" customFormat="1" ht="26.25" customHeight="1" x14ac:dyDescent="0.25">
      <c r="A66" s="208"/>
      <c r="B66" s="208"/>
      <c r="C66" s="208"/>
      <c r="D66" s="208"/>
      <c r="E66" s="208"/>
      <c r="F66" s="191"/>
      <c r="G66" s="191"/>
      <c r="H66" s="192"/>
      <c r="I66" s="171" t="s">
        <v>41</v>
      </c>
      <c r="J66" s="5">
        <f>(J65-J64)/J64</f>
        <v>0</v>
      </c>
      <c r="K66" s="5">
        <f>(K65-K64)/K64</f>
        <v>0</v>
      </c>
      <c r="L66" s="5" t="str">
        <f t="shared" ref="L66:Q66" si="3">IFERROR(L65/L64,"Х")</f>
        <v>Х</v>
      </c>
      <c r="M66" s="5" t="str">
        <f t="shared" si="3"/>
        <v>Х</v>
      </c>
      <c r="N66" s="5" t="str">
        <f t="shared" si="3"/>
        <v>Х</v>
      </c>
      <c r="O66" s="5" t="str">
        <f t="shared" si="3"/>
        <v>Х</v>
      </c>
      <c r="P66" s="5" t="str">
        <f t="shared" si="3"/>
        <v>Х</v>
      </c>
      <c r="Q66" s="5" t="str">
        <f t="shared" si="3"/>
        <v>Х</v>
      </c>
      <c r="R66" s="191"/>
      <c r="S66" s="191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</row>
    <row r="67" spans="1:67" s="4" customFormat="1" ht="48.75" customHeight="1" x14ac:dyDescent="0.25">
      <c r="A67" s="208" t="s">
        <v>8</v>
      </c>
      <c r="B67" s="208" t="s">
        <v>6</v>
      </c>
      <c r="C67" s="208" t="s">
        <v>8</v>
      </c>
      <c r="D67" s="208" t="s">
        <v>7</v>
      </c>
      <c r="E67" s="208" t="s">
        <v>11</v>
      </c>
      <c r="F67" s="191" t="s">
        <v>249</v>
      </c>
      <c r="G67" s="191" t="s">
        <v>246</v>
      </c>
      <c r="H67" s="192" t="s">
        <v>225</v>
      </c>
      <c r="I67" s="171" t="s">
        <v>39</v>
      </c>
      <c r="J67" s="101">
        <v>19.2</v>
      </c>
      <c r="K67" s="101">
        <v>19</v>
      </c>
      <c r="L67" s="101">
        <v>18.8</v>
      </c>
      <c r="M67" s="101">
        <v>18.600000000000001</v>
      </c>
      <c r="N67" s="101">
        <v>18.100000000000001</v>
      </c>
      <c r="O67" s="101">
        <v>17.8</v>
      </c>
      <c r="P67" s="101">
        <v>16.2</v>
      </c>
      <c r="Q67" s="101">
        <v>16</v>
      </c>
      <c r="R67" s="191" t="s">
        <v>748</v>
      </c>
      <c r="S67" s="191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  <c r="BI67" s="177"/>
      <c r="BJ67" s="177"/>
      <c r="BK67" s="177"/>
      <c r="BL67" s="177"/>
      <c r="BM67" s="177"/>
      <c r="BN67" s="177"/>
      <c r="BO67" s="177"/>
    </row>
    <row r="68" spans="1:67" s="2" customFormat="1" ht="42" customHeight="1" x14ac:dyDescent="0.25">
      <c r="A68" s="208"/>
      <c r="B68" s="208"/>
      <c r="C68" s="208"/>
      <c r="D68" s="208"/>
      <c r="E68" s="208"/>
      <c r="F68" s="191"/>
      <c r="G68" s="191"/>
      <c r="H68" s="192"/>
      <c r="I68" s="171" t="s">
        <v>40</v>
      </c>
      <c r="J68" s="101">
        <v>20.2</v>
      </c>
      <c r="K68" s="101">
        <v>21</v>
      </c>
      <c r="L68" s="101" t="s">
        <v>50</v>
      </c>
      <c r="M68" s="101" t="s">
        <v>50</v>
      </c>
      <c r="N68" s="101" t="s">
        <v>50</v>
      </c>
      <c r="O68" s="101" t="s">
        <v>50</v>
      </c>
      <c r="P68" s="101" t="s">
        <v>50</v>
      </c>
      <c r="Q68" s="101" t="s">
        <v>50</v>
      </c>
      <c r="R68" s="191"/>
      <c r="S68" s="191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  <c r="BM68" s="97"/>
      <c r="BN68" s="97"/>
      <c r="BO68" s="97"/>
    </row>
    <row r="69" spans="1:67" s="2" customFormat="1" ht="42" customHeight="1" x14ac:dyDescent="0.25">
      <c r="A69" s="208"/>
      <c r="B69" s="208"/>
      <c r="C69" s="208"/>
      <c r="D69" s="208"/>
      <c r="E69" s="208"/>
      <c r="F69" s="191"/>
      <c r="G69" s="191"/>
      <c r="H69" s="192"/>
      <c r="I69" s="171" t="s">
        <v>41</v>
      </c>
      <c r="J69" s="5">
        <f>(J68-J67)/J67</f>
        <v>5.2083333333333336E-2</v>
      </c>
      <c r="K69" s="5">
        <f>(K68-K67)/K67</f>
        <v>0.10526315789473684</v>
      </c>
      <c r="L69" s="101" t="str">
        <f t="shared" ref="L69:Q69" si="4">IFERROR(L68/L67,"Х")</f>
        <v>Х</v>
      </c>
      <c r="M69" s="101" t="str">
        <f t="shared" si="4"/>
        <v>Х</v>
      </c>
      <c r="N69" s="101" t="str">
        <f t="shared" si="4"/>
        <v>Х</v>
      </c>
      <c r="O69" s="101" t="str">
        <f t="shared" si="4"/>
        <v>Х</v>
      </c>
      <c r="P69" s="101" t="str">
        <f t="shared" si="4"/>
        <v>Х</v>
      </c>
      <c r="Q69" s="101" t="str">
        <f t="shared" si="4"/>
        <v>Х</v>
      </c>
      <c r="R69" s="191"/>
      <c r="S69" s="191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  <c r="BM69" s="97"/>
      <c r="BN69" s="97"/>
      <c r="BO69" s="97"/>
    </row>
    <row r="70" spans="1:67" s="2" customFormat="1" ht="42" customHeight="1" x14ac:dyDescent="0.25">
      <c r="A70" s="16"/>
      <c r="B70" s="16"/>
      <c r="C70" s="16"/>
      <c r="D70" s="16"/>
      <c r="E70" s="16"/>
      <c r="F70" s="191"/>
      <c r="G70" s="191" t="s">
        <v>247</v>
      </c>
      <c r="H70" s="192" t="s">
        <v>233</v>
      </c>
      <c r="I70" s="171" t="s">
        <v>39</v>
      </c>
      <c r="J70" s="101">
        <v>50.2</v>
      </c>
      <c r="K70" s="101">
        <v>51.3</v>
      </c>
      <c r="L70" s="101">
        <v>52.7</v>
      </c>
      <c r="M70" s="101">
        <v>53.5</v>
      </c>
      <c r="N70" s="101">
        <v>54.3</v>
      </c>
      <c r="O70" s="101">
        <v>55.1</v>
      </c>
      <c r="P70" s="101">
        <v>55.9</v>
      </c>
      <c r="Q70" s="101">
        <v>56.7</v>
      </c>
      <c r="R70" s="191" t="s">
        <v>749</v>
      </c>
      <c r="S70" s="191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</row>
    <row r="71" spans="1:67" s="2" customFormat="1" ht="42" customHeight="1" x14ac:dyDescent="0.25">
      <c r="A71" s="16"/>
      <c r="B71" s="16"/>
      <c r="C71" s="16"/>
      <c r="D71" s="16"/>
      <c r="E71" s="16"/>
      <c r="F71" s="191"/>
      <c r="G71" s="191"/>
      <c r="H71" s="192"/>
      <c r="I71" s="171" t="s">
        <v>40</v>
      </c>
      <c r="J71" s="101">
        <v>52.6</v>
      </c>
      <c r="K71" s="101">
        <v>49.4</v>
      </c>
      <c r="L71" s="101" t="s">
        <v>50</v>
      </c>
      <c r="M71" s="101" t="s">
        <v>50</v>
      </c>
      <c r="N71" s="101" t="s">
        <v>50</v>
      </c>
      <c r="O71" s="101" t="s">
        <v>50</v>
      </c>
      <c r="P71" s="101" t="s">
        <v>50</v>
      </c>
      <c r="Q71" s="101" t="s">
        <v>50</v>
      </c>
      <c r="R71" s="191"/>
      <c r="S71" s="191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</row>
    <row r="72" spans="1:67" s="2" customFormat="1" ht="42" customHeight="1" x14ac:dyDescent="0.25">
      <c r="A72" s="16"/>
      <c r="B72" s="16"/>
      <c r="C72" s="16"/>
      <c r="D72" s="16"/>
      <c r="E72" s="16"/>
      <c r="F72" s="191"/>
      <c r="G72" s="191"/>
      <c r="H72" s="192"/>
      <c r="I72" s="171" t="s">
        <v>41</v>
      </c>
      <c r="J72" s="5">
        <f>(J71-J70)/J70</f>
        <v>4.7808764940239015E-2</v>
      </c>
      <c r="K72" s="5">
        <f>(K71-K70)/K70</f>
        <v>-3.7037037037037014E-2</v>
      </c>
      <c r="L72" s="101" t="s">
        <v>50</v>
      </c>
      <c r="M72" s="101" t="s">
        <v>50</v>
      </c>
      <c r="N72" s="101" t="s">
        <v>50</v>
      </c>
      <c r="O72" s="101" t="s">
        <v>50</v>
      </c>
      <c r="P72" s="101" t="s">
        <v>50</v>
      </c>
      <c r="Q72" s="101" t="s">
        <v>50</v>
      </c>
      <c r="R72" s="191"/>
      <c r="S72" s="191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  <c r="BM72" s="97"/>
      <c r="BN72" s="97"/>
      <c r="BO72" s="97"/>
    </row>
    <row r="73" spans="1:67" s="2" customFormat="1" ht="42" customHeight="1" x14ac:dyDescent="0.25">
      <c r="A73" s="16"/>
      <c r="B73" s="16"/>
      <c r="C73" s="16"/>
      <c r="D73" s="16"/>
      <c r="E73" s="16"/>
      <c r="F73" s="191"/>
      <c r="G73" s="191" t="s">
        <v>248</v>
      </c>
      <c r="H73" s="192" t="s">
        <v>233</v>
      </c>
      <c r="I73" s="171" t="s">
        <v>39</v>
      </c>
      <c r="J73" s="101">
        <v>70</v>
      </c>
      <c r="K73" s="101">
        <v>70</v>
      </c>
      <c r="L73" s="101">
        <v>70</v>
      </c>
      <c r="M73" s="101">
        <v>72</v>
      </c>
      <c r="N73" s="101">
        <v>75</v>
      </c>
      <c r="O73" s="101">
        <v>78.2</v>
      </c>
      <c r="P73" s="101">
        <v>79</v>
      </c>
      <c r="Q73" s="101">
        <v>80</v>
      </c>
      <c r="R73" s="191" t="s">
        <v>750</v>
      </c>
      <c r="S73" s="191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7"/>
      <c r="BJ73" s="97"/>
      <c r="BK73" s="97"/>
      <c r="BL73" s="97"/>
      <c r="BM73" s="97"/>
      <c r="BN73" s="97"/>
      <c r="BO73" s="97"/>
    </row>
    <row r="74" spans="1:67" s="2" customFormat="1" ht="42" customHeight="1" x14ac:dyDescent="0.25">
      <c r="A74" s="16"/>
      <c r="B74" s="16"/>
      <c r="C74" s="16"/>
      <c r="D74" s="16"/>
      <c r="E74" s="16"/>
      <c r="F74" s="191"/>
      <c r="G74" s="191"/>
      <c r="H74" s="192"/>
      <c r="I74" s="171" t="s">
        <v>40</v>
      </c>
      <c r="J74" s="101">
        <v>54.5</v>
      </c>
      <c r="K74" s="101">
        <v>61.4</v>
      </c>
      <c r="L74" s="101" t="s">
        <v>50</v>
      </c>
      <c r="M74" s="5" t="s">
        <v>50</v>
      </c>
      <c r="N74" s="5" t="s">
        <v>50</v>
      </c>
      <c r="O74" s="5" t="s">
        <v>50</v>
      </c>
      <c r="P74" s="5" t="s">
        <v>50</v>
      </c>
      <c r="Q74" s="5" t="s">
        <v>50</v>
      </c>
      <c r="R74" s="191"/>
      <c r="S74" s="191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</row>
    <row r="75" spans="1:67" s="2" customFormat="1" ht="42" customHeight="1" x14ac:dyDescent="0.25">
      <c r="A75" s="16"/>
      <c r="B75" s="16"/>
      <c r="C75" s="16"/>
      <c r="D75" s="16"/>
      <c r="E75" s="16"/>
      <c r="F75" s="191"/>
      <c r="G75" s="191"/>
      <c r="H75" s="192"/>
      <c r="I75" s="171" t="s">
        <v>41</v>
      </c>
      <c r="J75" s="5">
        <f>(J74-J73)/J73</f>
        <v>-0.22142857142857142</v>
      </c>
      <c r="K75" s="5">
        <f>(K74-K73)/K73</f>
        <v>-0.12285714285714287</v>
      </c>
      <c r="L75" s="5" t="s">
        <v>50</v>
      </c>
      <c r="M75" s="5" t="s">
        <v>50</v>
      </c>
      <c r="N75" s="5" t="s">
        <v>50</v>
      </c>
      <c r="O75" s="5" t="s">
        <v>50</v>
      </c>
      <c r="P75" s="5" t="s">
        <v>50</v>
      </c>
      <c r="Q75" s="5" t="s">
        <v>50</v>
      </c>
      <c r="R75" s="191"/>
      <c r="S75" s="191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</row>
    <row r="76" spans="1:67" s="2" customFormat="1" ht="20.25" customHeight="1" x14ac:dyDescent="0.25">
      <c r="A76" s="214" t="s">
        <v>251</v>
      </c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7"/>
      <c r="BJ76" s="97"/>
      <c r="BK76" s="97"/>
      <c r="BL76" s="97"/>
      <c r="BM76" s="97"/>
      <c r="BN76" s="97"/>
      <c r="BO76" s="97"/>
    </row>
    <row r="77" spans="1:67" s="4" customFormat="1" ht="15.75" customHeight="1" x14ac:dyDescent="0.25">
      <c r="A77" s="208" t="s">
        <v>8</v>
      </c>
      <c r="B77" s="208" t="s">
        <v>13</v>
      </c>
      <c r="C77" s="208" t="s">
        <v>7</v>
      </c>
      <c r="D77" s="208" t="s">
        <v>7</v>
      </c>
      <c r="E77" s="208" t="s">
        <v>18</v>
      </c>
      <c r="F77" s="215" t="s">
        <v>252</v>
      </c>
      <c r="G77" s="212" t="s">
        <v>253</v>
      </c>
      <c r="H77" s="192" t="s">
        <v>233</v>
      </c>
      <c r="I77" s="171" t="s">
        <v>39</v>
      </c>
      <c r="J77" s="171">
        <v>26.1</v>
      </c>
      <c r="K77" s="171">
        <v>25.8</v>
      </c>
      <c r="L77" s="171">
        <v>25.2</v>
      </c>
      <c r="M77" s="171">
        <v>24.6</v>
      </c>
      <c r="N77" s="8">
        <v>24</v>
      </c>
      <c r="O77" s="8">
        <v>23</v>
      </c>
      <c r="P77" s="8">
        <v>22</v>
      </c>
      <c r="Q77" s="8">
        <v>21</v>
      </c>
      <c r="R77" s="191" t="s">
        <v>751</v>
      </c>
      <c r="S77" s="191" t="s">
        <v>174</v>
      </c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  <c r="BI77" s="177"/>
      <c r="BJ77" s="177"/>
      <c r="BK77" s="177"/>
      <c r="BL77" s="177"/>
      <c r="BM77" s="177"/>
      <c r="BN77" s="177"/>
      <c r="BO77" s="177"/>
    </row>
    <row r="78" spans="1:67" s="2" customFormat="1" ht="30.75" customHeight="1" x14ac:dyDescent="0.25">
      <c r="A78" s="208"/>
      <c r="B78" s="208"/>
      <c r="C78" s="208"/>
      <c r="D78" s="208"/>
      <c r="E78" s="208"/>
      <c r="F78" s="215"/>
      <c r="G78" s="212"/>
      <c r="H78" s="192"/>
      <c r="I78" s="171" t="s">
        <v>40</v>
      </c>
      <c r="J78" s="171">
        <v>24.9</v>
      </c>
      <c r="K78" s="171">
        <v>24.4</v>
      </c>
      <c r="L78" s="171" t="s">
        <v>50</v>
      </c>
      <c r="M78" s="171" t="s">
        <v>50</v>
      </c>
      <c r="N78" s="171" t="s">
        <v>50</v>
      </c>
      <c r="O78" s="171" t="s">
        <v>50</v>
      </c>
      <c r="P78" s="171" t="s">
        <v>50</v>
      </c>
      <c r="Q78" s="171" t="s">
        <v>50</v>
      </c>
      <c r="R78" s="211"/>
      <c r="S78" s="191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  <c r="BH78" s="97"/>
      <c r="BI78" s="97"/>
      <c r="BJ78" s="97"/>
      <c r="BK78" s="97"/>
      <c r="BL78" s="97"/>
      <c r="BM78" s="97"/>
      <c r="BN78" s="97"/>
      <c r="BO78" s="97"/>
    </row>
    <row r="79" spans="1:67" s="2" customFormat="1" ht="30.75" customHeight="1" x14ac:dyDescent="0.25">
      <c r="A79" s="208"/>
      <c r="B79" s="208"/>
      <c r="C79" s="208"/>
      <c r="D79" s="208"/>
      <c r="E79" s="208"/>
      <c r="F79" s="215"/>
      <c r="G79" s="212"/>
      <c r="H79" s="192"/>
      <c r="I79" s="171" t="s">
        <v>41</v>
      </c>
      <c r="J79" s="5">
        <f>(J78-J77)/J77</f>
        <v>-4.5977011494252977E-2</v>
      </c>
      <c r="K79" s="5">
        <f>(K78-K77)/K77</f>
        <v>-5.4263565891472951E-2</v>
      </c>
      <c r="L79" s="5" t="str">
        <f t="shared" ref="L79:Q79" si="5">IFERROR(L78/L77,"Х")</f>
        <v>Х</v>
      </c>
      <c r="M79" s="5" t="str">
        <f t="shared" si="5"/>
        <v>Х</v>
      </c>
      <c r="N79" s="5" t="str">
        <f t="shared" si="5"/>
        <v>Х</v>
      </c>
      <c r="O79" s="5" t="str">
        <f t="shared" si="5"/>
        <v>Х</v>
      </c>
      <c r="P79" s="5" t="str">
        <f t="shared" si="5"/>
        <v>Х</v>
      </c>
      <c r="Q79" s="5" t="str">
        <f t="shared" si="5"/>
        <v>Х</v>
      </c>
      <c r="R79" s="211"/>
      <c r="S79" s="191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  <c r="BI79" s="97"/>
      <c r="BJ79" s="97"/>
      <c r="BK79" s="97"/>
      <c r="BL79" s="97"/>
      <c r="BM79" s="97"/>
      <c r="BN79" s="97"/>
      <c r="BO79" s="97"/>
    </row>
    <row r="80" spans="1:67" s="4" customFormat="1" ht="40.5" customHeight="1" x14ac:dyDescent="0.25">
      <c r="A80" s="208" t="s">
        <v>8</v>
      </c>
      <c r="B80" s="208" t="s">
        <v>13</v>
      </c>
      <c r="C80" s="208" t="s">
        <v>11</v>
      </c>
      <c r="D80" s="208" t="s">
        <v>7</v>
      </c>
      <c r="E80" s="208" t="s">
        <v>19</v>
      </c>
      <c r="F80" s="215"/>
      <c r="G80" s="191" t="s">
        <v>254</v>
      </c>
      <c r="H80" s="192" t="s">
        <v>233</v>
      </c>
      <c r="I80" s="171" t="s">
        <v>39</v>
      </c>
      <c r="J80" s="171">
        <v>88.7</v>
      </c>
      <c r="K80" s="171">
        <v>88.7</v>
      </c>
      <c r="L80" s="171">
        <v>88.8</v>
      </c>
      <c r="M80" s="171">
        <v>88.9</v>
      </c>
      <c r="N80" s="8">
        <v>89</v>
      </c>
      <c r="O80" s="8">
        <v>89</v>
      </c>
      <c r="P80" s="8">
        <v>100</v>
      </c>
      <c r="Q80" s="8">
        <v>100</v>
      </c>
      <c r="R80" s="191" t="s">
        <v>752</v>
      </c>
      <c r="S80" s="191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  <c r="BJ80" s="177"/>
      <c r="BK80" s="177"/>
      <c r="BL80" s="177"/>
      <c r="BM80" s="177"/>
      <c r="BN80" s="177"/>
      <c r="BO80" s="177"/>
    </row>
    <row r="81" spans="1:67" s="2" customFormat="1" ht="40.5" customHeight="1" x14ac:dyDescent="0.25">
      <c r="A81" s="208"/>
      <c r="B81" s="208"/>
      <c r="C81" s="208"/>
      <c r="D81" s="208"/>
      <c r="E81" s="208"/>
      <c r="F81" s="215"/>
      <c r="G81" s="191"/>
      <c r="H81" s="192"/>
      <c r="I81" s="171" t="s">
        <v>40</v>
      </c>
      <c r="J81" s="171">
        <v>89.2</v>
      </c>
      <c r="K81" s="171">
        <v>91.9</v>
      </c>
      <c r="L81" s="171" t="s">
        <v>50</v>
      </c>
      <c r="M81" s="171" t="s">
        <v>50</v>
      </c>
      <c r="N81" s="171" t="s">
        <v>50</v>
      </c>
      <c r="O81" s="171" t="s">
        <v>50</v>
      </c>
      <c r="P81" s="171" t="s">
        <v>50</v>
      </c>
      <c r="Q81" s="171" t="s">
        <v>50</v>
      </c>
      <c r="R81" s="211"/>
      <c r="S81" s="191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  <c r="BK81" s="97"/>
      <c r="BL81" s="97"/>
      <c r="BM81" s="97"/>
      <c r="BN81" s="97"/>
      <c r="BO81" s="97"/>
    </row>
    <row r="82" spans="1:67" s="2" customFormat="1" ht="40.5" customHeight="1" x14ac:dyDescent="0.25">
      <c r="A82" s="208"/>
      <c r="B82" s="208"/>
      <c r="C82" s="208"/>
      <c r="D82" s="208"/>
      <c r="E82" s="208"/>
      <c r="F82" s="215"/>
      <c r="G82" s="191"/>
      <c r="H82" s="192"/>
      <c r="I82" s="171" t="s">
        <v>41</v>
      </c>
      <c r="J82" s="5">
        <f>(J81-J80)/J80</f>
        <v>5.6369785794813977E-3</v>
      </c>
      <c r="K82" s="5">
        <f>(K81-K80)/K80</f>
        <v>3.607666290868098E-2</v>
      </c>
      <c r="L82" s="5" t="str">
        <f t="shared" ref="L82:Q82" si="6">IFERROR(L81/L80,"Х")</f>
        <v>Х</v>
      </c>
      <c r="M82" s="5" t="str">
        <f t="shared" si="6"/>
        <v>Х</v>
      </c>
      <c r="N82" s="5" t="str">
        <f t="shared" si="6"/>
        <v>Х</v>
      </c>
      <c r="O82" s="5" t="str">
        <f t="shared" si="6"/>
        <v>Х</v>
      </c>
      <c r="P82" s="5" t="str">
        <f t="shared" si="6"/>
        <v>Х</v>
      </c>
      <c r="Q82" s="5" t="str">
        <f t="shared" si="6"/>
        <v>Х</v>
      </c>
      <c r="R82" s="211"/>
      <c r="S82" s="191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  <c r="BH82" s="97"/>
      <c r="BI82" s="97"/>
      <c r="BJ82" s="97"/>
      <c r="BK82" s="97"/>
      <c r="BL82" s="97"/>
      <c r="BM82" s="97"/>
      <c r="BN82" s="97"/>
      <c r="BO82" s="97"/>
    </row>
    <row r="83" spans="1:67" s="4" customFormat="1" ht="56.25" customHeight="1" x14ac:dyDescent="0.25">
      <c r="A83" s="208" t="s">
        <v>8</v>
      </c>
      <c r="B83" s="208" t="s">
        <v>13</v>
      </c>
      <c r="C83" s="208" t="s">
        <v>11</v>
      </c>
      <c r="D83" s="208" t="s">
        <v>12</v>
      </c>
      <c r="E83" s="208" t="s">
        <v>19</v>
      </c>
      <c r="F83" s="191" t="s">
        <v>255</v>
      </c>
      <c r="G83" s="191" t="s">
        <v>256</v>
      </c>
      <c r="H83" s="192" t="s">
        <v>257</v>
      </c>
      <c r="I83" s="171" t="s">
        <v>39</v>
      </c>
      <c r="J83" s="8">
        <v>35</v>
      </c>
      <c r="K83" s="171">
        <v>35.5</v>
      </c>
      <c r="L83" s="8">
        <v>36</v>
      </c>
      <c r="M83" s="8">
        <v>36</v>
      </c>
      <c r="N83" s="8">
        <v>37</v>
      </c>
      <c r="O83" s="8">
        <v>38</v>
      </c>
      <c r="P83" s="8">
        <v>39</v>
      </c>
      <c r="Q83" s="8">
        <v>40</v>
      </c>
      <c r="R83" s="216"/>
      <c r="S83" s="191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  <c r="BI83" s="177"/>
      <c r="BJ83" s="177"/>
      <c r="BK83" s="177"/>
      <c r="BL83" s="177"/>
      <c r="BM83" s="177"/>
      <c r="BN83" s="177"/>
      <c r="BO83" s="177"/>
    </row>
    <row r="84" spans="1:67" s="2" customFormat="1" ht="40.5" customHeight="1" x14ac:dyDescent="0.25">
      <c r="A84" s="208"/>
      <c r="B84" s="208"/>
      <c r="C84" s="208"/>
      <c r="D84" s="208"/>
      <c r="E84" s="208"/>
      <c r="F84" s="191"/>
      <c r="G84" s="191"/>
      <c r="H84" s="192"/>
      <c r="I84" s="171" t="s">
        <v>40</v>
      </c>
      <c r="J84" s="117">
        <v>35</v>
      </c>
      <c r="K84" s="117">
        <v>35.5</v>
      </c>
      <c r="L84" s="171" t="s">
        <v>50</v>
      </c>
      <c r="M84" s="171" t="s">
        <v>50</v>
      </c>
      <c r="N84" s="171" t="s">
        <v>50</v>
      </c>
      <c r="O84" s="171" t="s">
        <v>50</v>
      </c>
      <c r="P84" s="171" t="s">
        <v>50</v>
      </c>
      <c r="Q84" s="171" t="s">
        <v>50</v>
      </c>
      <c r="R84" s="216"/>
      <c r="S84" s="191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  <c r="BI84" s="97"/>
      <c r="BJ84" s="97"/>
      <c r="BK84" s="97"/>
      <c r="BL84" s="97"/>
      <c r="BM84" s="97"/>
      <c r="BN84" s="97"/>
      <c r="BO84" s="97"/>
    </row>
    <row r="85" spans="1:67" s="2" customFormat="1" ht="52.5" customHeight="1" x14ac:dyDescent="0.25">
      <c r="A85" s="208"/>
      <c r="B85" s="208"/>
      <c r="C85" s="208"/>
      <c r="D85" s="208"/>
      <c r="E85" s="208"/>
      <c r="F85" s="191"/>
      <c r="G85" s="191"/>
      <c r="H85" s="192"/>
      <c r="I85" s="171" t="s">
        <v>41</v>
      </c>
      <c r="J85" s="5">
        <f>(J84-J83)/J83</f>
        <v>0</v>
      </c>
      <c r="K85" s="5">
        <f>(K84-K83)/K83</f>
        <v>0</v>
      </c>
      <c r="L85" s="5" t="str">
        <f t="shared" ref="L85:Q85" si="7">IFERROR(L84/L83,"Х")</f>
        <v>Х</v>
      </c>
      <c r="M85" s="5" t="str">
        <f t="shared" si="7"/>
        <v>Х</v>
      </c>
      <c r="N85" s="5" t="str">
        <f t="shared" si="7"/>
        <v>Х</v>
      </c>
      <c r="O85" s="5" t="str">
        <f t="shared" si="7"/>
        <v>Х</v>
      </c>
      <c r="P85" s="5" t="str">
        <f t="shared" si="7"/>
        <v>Х</v>
      </c>
      <c r="Q85" s="5" t="str">
        <f t="shared" si="7"/>
        <v>Х</v>
      </c>
      <c r="R85" s="216"/>
      <c r="S85" s="191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O85" s="97"/>
    </row>
    <row r="86" spans="1:67" s="2" customFormat="1" ht="31.5" customHeight="1" x14ac:dyDescent="0.25">
      <c r="A86" s="16"/>
      <c r="B86" s="16"/>
      <c r="C86" s="16"/>
      <c r="D86" s="16"/>
      <c r="E86" s="16"/>
      <c r="F86" s="212" t="s">
        <v>258</v>
      </c>
      <c r="G86" s="191" t="s">
        <v>259</v>
      </c>
      <c r="H86" s="192" t="s">
        <v>233</v>
      </c>
      <c r="I86" s="171" t="s">
        <v>39</v>
      </c>
      <c r="J86" s="8">
        <v>40.299999999999997</v>
      </c>
      <c r="K86" s="171">
        <v>48.1</v>
      </c>
      <c r="L86" s="8">
        <v>52.5</v>
      </c>
      <c r="M86" s="8">
        <v>56.9</v>
      </c>
      <c r="N86" s="8">
        <v>61.5</v>
      </c>
      <c r="O86" s="8">
        <v>66</v>
      </c>
      <c r="P86" s="8">
        <v>70.3</v>
      </c>
      <c r="Q86" s="8">
        <v>75</v>
      </c>
      <c r="R86" s="191" t="s">
        <v>753</v>
      </c>
      <c r="S86" s="191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  <c r="BK86" s="97"/>
      <c r="BL86" s="97"/>
      <c r="BM86" s="97"/>
      <c r="BN86" s="97"/>
      <c r="BO86" s="97"/>
    </row>
    <row r="87" spans="1:67" s="2" customFormat="1" ht="32.25" customHeight="1" x14ac:dyDescent="0.25">
      <c r="A87" s="16"/>
      <c r="B87" s="16"/>
      <c r="C87" s="16"/>
      <c r="D87" s="16"/>
      <c r="E87" s="16"/>
      <c r="F87" s="212"/>
      <c r="G87" s="191"/>
      <c r="H87" s="192"/>
      <c r="I87" s="171" t="s">
        <v>40</v>
      </c>
      <c r="J87" s="101">
        <v>39.700000000000003</v>
      </c>
      <c r="K87" s="171">
        <v>39.5</v>
      </c>
      <c r="L87" s="5" t="s">
        <v>50</v>
      </c>
      <c r="M87" s="5" t="s">
        <v>50</v>
      </c>
      <c r="N87" s="5" t="s">
        <v>50</v>
      </c>
      <c r="O87" s="5" t="s">
        <v>50</v>
      </c>
      <c r="P87" s="5" t="s">
        <v>50</v>
      </c>
      <c r="Q87" s="5" t="s">
        <v>50</v>
      </c>
      <c r="R87" s="191"/>
      <c r="S87" s="191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</row>
    <row r="88" spans="1:67" s="2" customFormat="1" ht="39.75" customHeight="1" x14ac:dyDescent="0.25">
      <c r="A88" s="16"/>
      <c r="B88" s="16"/>
      <c r="C88" s="16"/>
      <c r="D88" s="16"/>
      <c r="E88" s="16"/>
      <c r="F88" s="212"/>
      <c r="G88" s="191"/>
      <c r="H88" s="192"/>
      <c r="I88" s="171" t="s">
        <v>41</v>
      </c>
      <c r="J88" s="5">
        <f>(J87-J86)/J86</f>
        <v>-1.488833746898249E-2</v>
      </c>
      <c r="K88" s="5">
        <f>(K87-K86)/K86</f>
        <v>-0.17879417879417883</v>
      </c>
      <c r="L88" s="5" t="s">
        <v>50</v>
      </c>
      <c r="M88" s="5" t="s">
        <v>50</v>
      </c>
      <c r="N88" s="5" t="s">
        <v>50</v>
      </c>
      <c r="O88" s="5" t="s">
        <v>50</v>
      </c>
      <c r="P88" s="5" t="s">
        <v>50</v>
      </c>
      <c r="Q88" s="5" t="s">
        <v>50</v>
      </c>
      <c r="R88" s="191"/>
      <c r="S88" s="191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  <c r="BK88" s="97"/>
      <c r="BL88" s="97"/>
      <c r="BM88" s="97"/>
      <c r="BN88" s="97"/>
      <c r="BO88" s="97"/>
    </row>
    <row r="89" spans="1:67" s="2" customFormat="1" ht="31.5" customHeight="1" x14ac:dyDescent="0.25">
      <c r="A89" s="16"/>
      <c r="B89" s="16"/>
      <c r="C89" s="16"/>
      <c r="D89" s="16"/>
      <c r="E89" s="16"/>
      <c r="F89" s="212" t="s">
        <v>260</v>
      </c>
      <c r="G89" s="191" t="s">
        <v>261</v>
      </c>
      <c r="H89" s="192" t="s">
        <v>233</v>
      </c>
      <c r="I89" s="171" t="s">
        <v>39</v>
      </c>
      <c r="J89" s="8">
        <v>21</v>
      </c>
      <c r="K89" s="8">
        <v>21</v>
      </c>
      <c r="L89" s="8">
        <v>20.9</v>
      </c>
      <c r="M89" s="8">
        <v>20.9</v>
      </c>
      <c r="N89" s="8">
        <v>20.9</v>
      </c>
      <c r="O89" s="8">
        <v>20.9</v>
      </c>
      <c r="P89" s="8">
        <v>20.8</v>
      </c>
      <c r="Q89" s="8">
        <v>20.7</v>
      </c>
      <c r="R89" s="191" t="s">
        <v>754</v>
      </c>
      <c r="S89" s="191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  <c r="BK89" s="97"/>
      <c r="BL89" s="97"/>
      <c r="BM89" s="97"/>
      <c r="BN89" s="97"/>
      <c r="BO89" s="97"/>
    </row>
    <row r="90" spans="1:67" s="2" customFormat="1" ht="23.25" customHeight="1" x14ac:dyDescent="0.25">
      <c r="A90" s="16"/>
      <c r="B90" s="16"/>
      <c r="C90" s="16"/>
      <c r="D90" s="16"/>
      <c r="E90" s="16"/>
      <c r="F90" s="212"/>
      <c r="G90" s="191"/>
      <c r="H90" s="192"/>
      <c r="I90" s="171" t="s">
        <v>40</v>
      </c>
      <c r="J90" s="8">
        <v>12.9</v>
      </c>
      <c r="K90" s="171">
        <v>19.3</v>
      </c>
      <c r="L90" s="8" t="s">
        <v>50</v>
      </c>
      <c r="M90" s="8" t="s">
        <v>50</v>
      </c>
      <c r="N90" s="8" t="s">
        <v>50</v>
      </c>
      <c r="O90" s="8" t="s">
        <v>50</v>
      </c>
      <c r="P90" s="8" t="s">
        <v>50</v>
      </c>
      <c r="Q90" s="8" t="s">
        <v>50</v>
      </c>
      <c r="R90" s="191"/>
      <c r="S90" s="191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97"/>
      <c r="BJ90" s="97"/>
      <c r="BK90" s="97"/>
      <c r="BL90" s="97"/>
      <c r="BM90" s="97"/>
      <c r="BN90" s="97"/>
      <c r="BO90" s="97"/>
    </row>
    <row r="91" spans="1:67" s="2" customFormat="1" ht="29.25" customHeight="1" x14ac:dyDescent="0.25">
      <c r="A91" s="16"/>
      <c r="B91" s="16"/>
      <c r="C91" s="16"/>
      <c r="D91" s="16"/>
      <c r="E91" s="16"/>
      <c r="F91" s="212"/>
      <c r="G91" s="191"/>
      <c r="H91" s="192"/>
      <c r="I91" s="171" t="s">
        <v>41</v>
      </c>
      <c r="J91" s="5">
        <f>(J90-J89)/J89</f>
        <v>-0.38571428571428568</v>
      </c>
      <c r="K91" s="5">
        <f>(K90-K89)/K89</f>
        <v>-8.0952380952380915E-2</v>
      </c>
      <c r="L91" s="8" t="s">
        <v>50</v>
      </c>
      <c r="M91" s="8" t="s">
        <v>50</v>
      </c>
      <c r="N91" s="8" t="s">
        <v>50</v>
      </c>
      <c r="O91" s="8" t="s">
        <v>50</v>
      </c>
      <c r="P91" s="8" t="s">
        <v>50</v>
      </c>
      <c r="Q91" s="8" t="s">
        <v>50</v>
      </c>
      <c r="R91" s="191"/>
      <c r="S91" s="191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97"/>
      <c r="BJ91" s="97"/>
      <c r="BK91" s="97"/>
      <c r="BL91" s="97"/>
      <c r="BM91" s="97"/>
      <c r="BN91" s="97"/>
      <c r="BO91" s="97"/>
    </row>
    <row r="92" spans="1:67" s="2" customFormat="1" ht="24" customHeight="1" x14ac:dyDescent="0.25">
      <c r="A92" s="16"/>
      <c r="B92" s="16"/>
      <c r="C92" s="16"/>
      <c r="D92" s="16"/>
      <c r="E92" s="16"/>
      <c r="F92" s="212" t="s">
        <v>262</v>
      </c>
      <c r="G92" s="191" t="s">
        <v>263</v>
      </c>
      <c r="H92" s="192" t="s">
        <v>225</v>
      </c>
      <c r="I92" s="171" t="s">
        <v>39</v>
      </c>
      <c r="J92" s="8">
        <v>300</v>
      </c>
      <c r="K92" s="8">
        <v>296.5</v>
      </c>
      <c r="L92" s="8">
        <v>295</v>
      </c>
      <c r="M92" s="8">
        <v>294</v>
      </c>
      <c r="N92" s="8">
        <v>293</v>
      </c>
      <c r="O92" s="8">
        <v>292</v>
      </c>
      <c r="P92" s="8">
        <v>291</v>
      </c>
      <c r="Q92" s="8">
        <v>290</v>
      </c>
      <c r="R92" s="191" t="s">
        <v>755</v>
      </c>
      <c r="S92" s="191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  <c r="BK92" s="97"/>
      <c r="BL92" s="97"/>
      <c r="BM92" s="97"/>
      <c r="BN92" s="97"/>
      <c r="BO92" s="97"/>
    </row>
    <row r="93" spans="1:67" s="2" customFormat="1" ht="24" customHeight="1" x14ac:dyDescent="0.25">
      <c r="A93" s="16"/>
      <c r="B93" s="16"/>
      <c r="C93" s="16"/>
      <c r="D93" s="16"/>
      <c r="E93" s="16"/>
      <c r="F93" s="212"/>
      <c r="G93" s="191"/>
      <c r="H93" s="192"/>
      <c r="I93" s="171" t="s">
        <v>40</v>
      </c>
      <c r="J93" s="8">
        <v>321.89999999999998</v>
      </c>
      <c r="K93" s="8">
        <v>283.10000000000002</v>
      </c>
      <c r="L93" s="8" t="s">
        <v>50</v>
      </c>
      <c r="M93" s="8" t="s">
        <v>50</v>
      </c>
      <c r="N93" s="8" t="s">
        <v>50</v>
      </c>
      <c r="O93" s="8" t="s">
        <v>50</v>
      </c>
      <c r="P93" s="8" t="s">
        <v>50</v>
      </c>
      <c r="Q93" s="8" t="s">
        <v>50</v>
      </c>
      <c r="R93" s="191"/>
      <c r="S93" s="191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  <c r="BH93" s="97"/>
      <c r="BI93" s="97"/>
      <c r="BJ93" s="97"/>
      <c r="BK93" s="97"/>
      <c r="BL93" s="97"/>
      <c r="BM93" s="97"/>
      <c r="BN93" s="97"/>
      <c r="BO93" s="97"/>
    </row>
    <row r="94" spans="1:67" s="2" customFormat="1" ht="34.5" customHeight="1" x14ac:dyDescent="0.25">
      <c r="A94" s="16"/>
      <c r="B94" s="16"/>
      <c r="C94" s="16"/>
      <c r="D94" s="16"/>
      <c r="E94" s="16"/>
      <c r="F94" s="212"/>
      <c r="G94" s="191"/>
      <c r="H94" s="192"/>
      <c r="I94" s="171" t="s">
        <v>41</v>
      </c>
      <c r="J94" s="5">
        <f>(J93-J92)/J92</f>
        <v>7.2999999999999926E-2</v>
      </c>
      <c r="K94" s="5">
        <f>(K93-K92)/K92</f>
        <v>-4.5193929173693012E-2</v>
      </c>
      <c r="L94" s="8" t="s">
        <v>50</v>
      </c>
      <c r="M94" s="8" t="s">
        <v>50</v>
      </c>
      <c r="N94" s="8" t="s">
        <v>50</v>
      </c>
      <c r="O94" s="8" t="s">
        <v>50</v>
      </c>
      <c r="P94" s="8" t="s">
        <v>50</v>
      </c>
      <c r="Q94" s="8" t="s">
        <v>50</v>
      </c>
      <c r="R94" s="191"/>
      <c r="S94" s="191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  <c r="BI94" s="97"/>
      <c r="BJ94" s="97"/>
      <c r="BK94" s="97"/>
      <c r="BL94" s="97"/>
      <c r="BM94" s="97"/>
      <c r="BN94" s="97"/>
      <c r="BO94" s="97"/>
    </row>
    <row r="95" spans="1:67" s="2" customFormat="1" ht="34.5" customHeight="1" x14ac:dyDescent="0.25">
      <c r="A95" s="16"/>
      <c r="B95" s="16"/>
      <c r="C95" s="16"/>
      <c r="D95" s="16"/>
      <c r="E95" s="16"/>
      <c r="F95" s="213" t="s">
        <v>264</v>
      </c>
      <c r="G95" s="191" t="s">
        <v>265</v>
      </c>
      <c r="H95" s="192" t="s">
        <v>233</v>
      </c>
      <c r="I95" s="171" t="s">
        <v>39</v>
      </c>
      <c r="J95" s="8">
        <v>17</v>
      </c>
      <c r="K95" s="8">
        <v>15</v>
      </c>
      <c r="L95" s="8">
        <v>12</v>
      </c>
      <c r="M95" s="8">
        <v>11</v>
      </c>
      <c r="N95" s="8">
        <v>10</v>
      </c>
      <c r="O95" s="8">
        <v>9</v>
      </c>
      <c r="P95" s="8">
        <v>9</v>
      </c>
      <c r="Q95" s="8">
        <v>8</v>
      </c>
      <c r="R95" s="191" t="s">
        <v>756</v>
      </c>
      <c r="S95" s="191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</row>
    <row r="96" spans="1:67" s="2" customFormat="1" ht="34.5" customHeight="1" x14ac:dyDescent="0.25">
      <c r="A96" s="16"/>
      <c r="B96" s="16"/>
      <c r="C96" s="16"/>
      <c r="D96" s="16"/>
      <c r="E96" s="16"/>
      <c r="F96" s="213"/>
      <c r="G96" s="191"/>
      <c r="H96" s="192"/>
      <c r="I96" s="171" t="s">
        <v>40</v>
      </c>
      <c r="J96" s="100">
        <v>3.3</v>
      </c>
      <c r="K96" s="101">
        <v>5</v>
      </c>
      <c r="L96" s="5" t="s">
        <v>50</v>
      </c>
      <c r="M96" s="5" t="s">
        <v>50</v>
      </c>
      <c r="N96" s="5" t="s">
        <v>50</v>
      </c>
      <c r="O96" s="5" t="s">
        <v>50</v>
      </c>
      <c r="P96" s="5" t="s">
        <v>50</v>
      </c>
      <c r="Q96" s="5" t="s">
        <v>50</v>
      </c>
      <c r="R96" s="191"/>
      <c r="S96" s="191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97"/>
      <c r="BI96" s="97"/>
      <c r="BJ96" s="97"/>
      <c r="BK96" s="97"/>
      <c r="BL96" s="97"/>
      <c r="BM96" s="97"/>
      <c r="BN96" s="97"/>
      <c r="BO96" s="97"/>
    </row>
    <row r="97" spans="1:67" s="2" customFormat="1" ht="63" customHeight="1" x14ac:dyDescent="0.25">
      <c r="A97" s="16"/>
      <c r="B97" s="16"/>
      <c r="C97" s="16"/>
      <c r="D97" s="16"/>
      <c r="E97" s="16"/>
      <c r="F97" s="213"/>
      <c r="G97" s="191"/>
      <c r="H97" s="192"/>
      <c r="I97" s="171" t="s">
        <v>41</v>
      </c>
      <c r="J97" s="5">
        <f>(J96-J95)/J95</f>
        <v>-0.80588235294117638</v>
      </c>
      <c r="K97" s="5">
        <f>(K96-K95)/K95</f>
        <v>-0.66666666666666663</v>
      </c>
      <c r="L97" s="5" t="s">
        <v>50</v>
      </c>
      <c r="M97" s="5" t="s">
        <v>50</v>
      </c>
      <c r="N97" s="5" t="s">
        <v>50</v>
      </c>
      <c r="O97" s="5" t="s">
        <v>50</v>
      </c>
      <c r="P97" s="5" t="s">
        <v>50</v>
      </c>
      <c r="Q97" s="5" t="s">
        <v>50</v>
      </c>
      <c r="R97" s="191"/>
      <c r="S97" s="191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N97" s="97"/>
      <c r="AO97" s="97"/>
      <c r="AP97" s="97"/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  <c r="BH97" s="97"/>
      <c r="BI97" s="97"/>
      <c r="BJ97" s="97"/>
      <c r="BK97" s="97"/>
      <c r="BL97" s="97"/>
      <c r="BM97" s="97"/>
      <c r="BN97" s="97"/>
      <c r="BO97" s="97"/>
    </row>
    <row r="98" spans="1:67" s="2" customFormat="1" ht="27" customHeight="1" x14ac:dyDescent="0.25">
      <c r="A98" s="16"/>
      <c r="B98" s="16"/>
      <c r="C98" s="16"/>
      <c r="D98" s="16"/>
      <c r="E98" s="16"/>
      <c r="F98" s="212" t="s">
        <v>266</v>
      </c>
      <c r="G98" s="191" t="s">
        <v>267</v>
      </c>
      <c r="H98" s="192" t="s">
        <v>233</v>
      </c>
      <c r="I98" s="171" t="s">
        <v>39</v>
      </c>
      <c r="J98" s="101">
        <v>100</v>
      </c>
      <c r="K98" s="101">
        <v>100</v>
      </c>
      <c r="L98" s="101">
        <v>100</v>
      </c>
      <c r="M98" s="101">
        <v>100</v>
      </c>
      <c r="N98" s="101">
        <v>100</v>
      </c>
      <c r="O98" s="101">
        <v>100</v>
      </c>
      <c r="P98" s="101">
        <v>100</v>
      </c>
      <c r="Q98" s="101">
        <v>100</v>
      </c>
      <c r="R98" s="191" t="s">
        <v>757</v>
      </c>
      <c r="S98" s="191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  <c r="BH98" s="97"/>
      <c r="BI98" s="97"/>
      <c r="BJ98" s="97"/>
      <c r="BK98" s="97"/>
      <c r="BL98" s="97"/>
      <c r="BM98" s="97"/>
      <c r="BN98" s="97"/>
      <c r="BO98" s="97"/>
    </row>
    <row r="99" spans="1:67" s="2" customFormat="1" ht="20.25" customHeight="1" x14ac:dyDescent="0.25">
      <c r="A99" s="16"/>
      <c r="B99" s="16"/>
      <c r="C99" s="16"/>
      <c r="D99" s="16"/>
      <c r="E99" s="16"/>
      <c r="F99" s="212"/>
      <c r="G99" s="191"/>
      <c r="H99" s="192"/>
      <c r="I99" s="171" t="s">
        <v>40</v>
      </c>
      <c r="J99" s="101">
        <v>100</v>
      </c>
      <c r="K99" s="101">
        <v>100</v>
      </c>
      <c r="L99" s="5" t="s">
        <v>50</v>
      </c>
      <c r="M99" s="5" t="s">
        <v>50</v>
      </c>
      <c r="N99" s="5" t="s">
        <v>50</v>
      </c>
      <c r="O99" s="5" t="s">
        <v>50</v>
      </c>
      <c r="P99" s="5" t="s">
        <v>50</v>
      </c>
      <c r="Q99" s="5" t="s">
        <v>50</v>
      </c>
      <c r="R99" s="191"/>
      <c r="S99" s="191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  <c r="BI99" s="97"/>
      <c r="BJ99" s="97"/>
      <c r="BK99" s="97"/>
      <c r="BL99" s="97"/>
      <c r="BM99" s="97"/>
      <c r="BN99" s="97"/>
      <c r="BO99" s="97"/>
    </row>
    <row r="100" spans="1:67" s="2" customFormat="1" ht="23.25" customHeight="1" x14ac:dyDescent="0.25">
      <c r="A100" s="16"/>
      <c r="B100" s="16"/>
      <c r="C100" s="16"/>
      <c r="D100" s="16"/>
      <c r="E100" s="16"/>
      <c r="F100" s="212"/>
      <c r="G100" s="191"/>
      <c r="H100" s="192"/>
      <c r="I100" s="171" t="s">
        <v>41</v>
      </c>
      <c r="J100" s="5">
        <f>(J99-J98)/J98</f>
        <v>0</v>
      </c>
      <c r="K100" s="5">
        <f>(K99-K98)/K98</f>
        <v>0</v>
      </c>
      <c r="L100" s="5" t="s">
        <v>50</v>
      </c>
      <c r="M100" s="5" t="s">
        <v>50</v>
      </c>
      <c r="N100" s="5" t="s">
        <v>50</v>
      </c>
      <c r="O100" s="5" t="s">
        <v>50</v>
      </c>
      <c r="P100" s="5" t="s">
        <v>50</v>
      </c>
      <c r="Q100" s="5" t="s">
        <v>50</v>
      </c>
      <c r="R100" s="191"/>
      <c r="S100" s="191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  <c r="BH100" s="97"/>
      <c r="BI100" s="97"/>
      <c r="BJ100" s="97"/>
      <c r="BK100" s="97"/>
      <c r="BL100" s="97"/>
      <c r="BM100" s="97"/>
      <c r="BN100" s="97"/>
      <c r="BO100" s="97"/>
    </row>
    <row r="101" spans="1:67" s="2" customFormat="1" ht="24.75" customHeight="1" x14ac:dyDescent="0.25">
      <c r="A101" s="16"/>
      <c r="B101" s="16"/>
      <c r="C101" s="16"/>
      <c r="D101" s="16"/>
      <c r="E101" s="16"/>
      <c r="F101" s="191" t="s">
        <v>268</v>
      </c>
      <c r="G101" s="191" t="s">
        <v>269</v>
      </c>
      <c r="H101" s="192" t="s">
        <v>233</v>
      </c>
      <c r="I101" s="171" t="s">
        <v>39</v>
      </c>
      <c r="J101" s="101">
        <v>40</v>
      </c>
      <c r="K101" s="101">
        <v>41</v>
      </c>
      <c r="L101" s="101">
        <v>42</v>
      </c>
      <c r="M101" s="101">
        <v>43</v>
      </c>
      <c r="N101" s="101">
        <v>44</v>
      </c>
      <c r="O101" s="101">
        <v>45</v>
      </c>
      <c r="P101" s="101">
        <v>46</v>
      </c>
      <c r="Q101" s="101">
        <v>47</v>
      </c>
      <c r="R101" s="191" t="s">
        <v>758</v>
      </c>
      <c r="S101" s="191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  <c r="BG101" s="97"/>
      <c r="BH101" s="97"/>
      <c r="BI101" s="97"/>
      <c r="BJ101" s="97"/>
      <c r="BK101" s="97"/>
      <c r="BL101" s="97"/>
      <c r="BM101" s="97"/>
      <c r="BN101" s="97"/>
      <c r="BO101" s="97"/>
    </row>
    <row r="102" spans="1:67" s="2" customFormat="1" ht="21.75" customHeight="1" x14ac:dyDescent="0.25">
      <c r="A102" s="16"/>
      <c r="B102" s="16"/>
      <c r="C102" s="16"/>
      <c r="D102" s="16"/>
      <c r="E102" s="16"/>
      <c r="F102" s="191"/>
      <c r="G102" s="191"/>
      <c r="H102" s="192"/>
      <c r="I102" s="171" t="s">
        <v>40</v>
      </c>
      <c r="J102" s="101">
        <v>36.799999999999997</v>
      </c>
      <c r="K102" s="101">
        <v>37.4</v>
      </c>
      <c r="L102" s="5" t="s">
        <v>50</v>
      </c>
      <c r="M102" s="5" t="s">
        <v>50</v>
      </c>
      <c r="N102" s="5" t="s">
        <v>50</v>
      </c>
      <c r="O102" s="5" t="s">
        <v>50</v>
      </c>
      <c r="P102" s="5" t="s">
        <v>50</v>
      </c>
      <c r="Q102" s="5" t="s">
        <v>50</v>
      </c>
      <c r="R102" s="191"/>
      <c r="S102" s="191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  <c r="BH102" s="97"/>
      <c r="BI102" s="97"/>
      <c r="BJ102" s="97"/>
      <c r="BK102" s="97"/>
      <c r="BL102" s="97"/>
      <c r="BM102" s="97"/>
      <c r="BN102" s="97"/>
      <c r="BO102" s="97"/>
    </row>
    <row r="103" spans="1:67" s="2" customFormat="1" ht="18.75" customHeight="1" x14ac:dyDescent="0.25">
      <c r="A103" s="16"/>
      <c r="B103" s="16"/>
      <c r="C103" s="16"/>
      <c r="D103" s="16"/>
      <c r="E103" s="16"/>
      <c r="F103" s="191"/>
      <c r="G103" s="191"/>
      <c r="H103" s="192"/>
      <c r="I103" s="171" t="s">
        <v>41</v>
      </c>
      <c r="J103" s="5">
        <f>(J102-J101)/J101</f>
        <v>-8.0000000000000071E-2</v>
      </c>
      <c r="K103" s="5">
        <f>(K102-K101)/K101</f>
        <v>-8.7804878048780524E-2</v>
      </c>
      <c r="L103" s="5" t="s">
        <v>50</v>
      </c>
      <c r="M103" s="5" t="s">
        <v>50</v>
      </c>
      <c r="N103" s="5" t="s">
        <v>50</v>
      </c>
      <c r="O103" s="5" t="s">
        <v>50</v>
      </c>
      <c r="P103" s="5" t="s">
        <v>50</v>
      </c>
      <c r="Q103" s="5" t="s">
        <v>50</v>
      </c>
      <c r="R103" s="191"/>
      <c r="S103" s="191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  <c r="AK103" s="97"/>
      <c r="AL103" s="97"/>
      <c r="AM103" s="97"/>
      <c r="AN103" s="97"/>
      <c r="AO103" s="97"/>
      <c r="AP103" s="97"/>
      <c r="AQ103" s="97"/>
      <c r="AR103" s="97"/>
      <c r="AS103" s="97"/>
      <c r="AT103" s="97"/>
      <c r="AU103" s="97"/>
      <c r="AV103" s="97"/>
      <c r="AW103" s="97"/>
      <c r="AX103" s="97"/>
      <c r="AY103" s="97"/>
      <c r="AZ103" s="97"/>
      <c r="BA103" s="97"/>
      <c r="BB103" s="97"/>
      <c r="BC103" s="97"/>
      <c r="BD103" s="97"/>
      <c r="BE103" s="97"/>
      <c r="BF103" s="97"/>
      <c r="BG103" s="97"/>
      <c r="BH103" s="97"/>
      <c r="BI103" s="97"/>
      <c r="BJ103" s="97"/>
      <c r="BK103" s="97"/>
      <c r="BL103" s="97"/>
      <c r="BM103" s="97"/>
      <c r="BN103" s="97"/>
      <c r="BO103" s="97"/>
    </row>
    <row r="104" spans="1:67" s="4" customFormat="1" ht="24" customHeight="1" x14ac:dyDescent="0.25">
      <c r="A104" s="208" t="s">
        <v>5</v>
      </c>
      <c r="B104" s="208" t="s">
        <v>13</v>
      </c>
      <c r="C104" s="208" t="s">
        <v>11</v>
      </c>
      <c r="D104" s="208" t="s">
        <v>14</v>
      </c>
      <c r="E104" s="208" t="s">
        <v>20</v>
      </c>
      <c r="F104" s="191"/>
      <c r="G104" s="191" t="s">
        <v>270</v>
      </c>
      <c r="H104" s="192" t="s">
        <v>271</v>
      </c>
      <c r="I104" s="171" t="s">
        <v>39</v>
      </c>
      <c r="J104" s="101">
        <v>9</v>
      </c>
      <c r="K104" s="101">
        <v>9</v>
      </c>
      <c r="L104" s="101">
        <v>10</v>
      </c>
      <c r="M104" s="101">
        <v>10</v>
      </c>
      <c r="N104" s="101">
        <v>10</v>
      </c>
      <c r="O104" s="101">
        <v>10</v>
      </c>
      <c r="P104" s="101">
        <v>10</v>
      </c>
      <c r="Q104" s="101">
        <v>10</v>
      </c>
      <c r="R104" s="191" t="s">
        <v>757</v>
      </c>
      <c r="S104" s="191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  <c r="BI104" s="177"/>
      <c r="BJ104" s="177"/>
      <c r="BK104" s="177"/>
      <c r="BL104" s="177"/>
      <c r="BM104" s="177"/>
      <c r="BN104" s="177"/>
      <c r="BO104" s="177"/>
    </row>
    <row r="105" spans="1:67" s="2" customFormat="1" ht="22.5" customHeight="1" x14ac:dyDescent="0.25">
      <c r="A105" s="208"/>
      <c r="B105" s="208"/>
      <c r="C105" s="208"/>
      <c r="D105" s="208"/>
      <c r="E105" s="208"/>
      <c r="F105" s="191"/>
      <c r="G105" s="191"/>
      <c r="H105" s="192"/>
      <c r="I105" s="171" t="s">
        <v>40</v>
      </c>
      <c r="J105" s="101">
        <v>9.8000000000000007</v>
      </c>
      <c r="K105" s="101">
        <v>9.8000000000000007</v>
      </c>
      <c r="L105" s="171" t="s">
        <v>50</v>
      </c>
      <c r="M105" s="171" t="s">
        <v>50</v>
      </c>
      <c r="N105" s="171" t="s">
        <v>50</v>
      </c>
      <c r="O105" s="171" t="s">
        <v>50</v>
      </c>
      <c r="P105" s="171" t="s">
        <v>50</v>
      </c>
      <c r="Q105" s="171" t="s">
        <v>50</v>
      </c>
      <c r="R105" s="211"/>
      <c r="S105" s="191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97"/>
      <c r="AI105" s="97"/>
      <c r="AJ105" s="97"/>
      <c r="AK105" s="97"/>
      <c r="AL105" s="97"/>
      <c r="AM105" s="97"/>
      <c r="AN105" s="97"/>
      <c r="AO105" s="97"/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97"/>
      <c r="BJ105" s="97"/>
      <c r="BK105" s="97"/>
      <c r="BL105" s="97"/>
      <c r="BM105" s="97"/>
      <c r="BN105" s="97"/>
      <c r="BO105" s="97"/>
    </row>
    <row r="106" spans="1:67" s="2" customFormat="1" ht="28.5" customHeight="1" x14ac:dyDescent="0.25">
      <c r="A106" s="208"/>
      <c r="B106" s="208"/>
      <c r="C106" s="208"/>
      <c r="D106" s="208"/>
      <c r="E106" s="208"/>
      <c r="F106" s="191"/>
      <c r="G106" s="191"/>
      <c r="H106" s="192"/>
      <c r="I106" s="171" t="s">
        <v>41</v>
      </c>
      <c r="J106" s="5">
        <f>(J105-J104)/J104</f>
        <v>8.8888888888888962E-2</v>
      </c>
      <c r="K106" s="5">
        <f>(K105-K104)/K104</f>
        <v>8.8888888888888962E-2</v>
      </c>
      <c r="L106" s="5" t="str">
        <f>IFERROR(L105/L104,"Х")</f>
        <v>Х</v>
      </c>
      <c r="M106" s="5" t="str">
        <f t="shared" ref="M106:P106" si="8">IFERROR(M105/M104,"Х")</f>
        <v>Х</v>
      </c>
      <c r="N106" s="5" t="str">
        <f t="shared" si="8"/>
        <v>Х</v>
      </c>
      <c r="O106" s="5" t="str">
        <f t="shared" si="8"/>
        <v>Х</v>
      </c>
      <c r="P106" s="5" t="str">
        <f t="shared" si="8"/>
        <v>Х</v>
      </c>
      <c r="Q106" s="5" t="str">
        <f>IFERROR(Q105/Q104,"Х")</f>
        <v>Х</v>
      </c>
      <c r="R106" s="211"/>
      <c r="S106" s="191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  <c r="BH106" s="97"/>
      <c r="BI106" s="97"/>
      <c r="BJ106" s="97"/>
      <c r="BK106" s="97"/>
      <c r="BL106" s="97"/>
      <c r="BM106" s="97"/>
      <c r="BN106" s="97"/>
      <c r="BO106" s="97"/>
    </row>
    <row r="107" spans="1:67" s="96" customFormat="1" x14ac:dyDescent="0.25">
      <c r="A107" s="219" t="s">
        <v>272</v>
      </c>
      <c r="B107" s="219"/>
      <c r="C107" s="219"/>
      <c r="D107" s="219"/>
      <c r="E107" s="219"/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  <c r="AG107" s="179"/>
      <c r="AH107" s="179"/>
      <c r="AI107" s="17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79"/>
      <c r="AV107" s="179"/>
      <c r="AW107" s="179"/>
      <c r="AX107" s="179"/>
      <c r="AY107" s="179"/>
      <c r="AZ107" s="179"/>
      <c r="BA107" s="179"/>
      <c r="BB107" s="179"/>
      <c r="BC107" s="179"/>
      <c r="BD107" s="179"/>
      <c r="BE107" s="179"/>
      <c r="BF107" s="179"/>
      <c r="BG107" s="179"/>
      <c r="BH107" s="179"/>
      <c r="BI107" s="179"/>
      <c r="BJ107" s="179"/>
      <c r="BK107" s="179"/>
      <c r="BL107" s="179"/>
      <c r="BM107" s="179"/>
      <c r="BN107" s="179"/>
      <c r="BO107" s="179"/>
    </row>
    <row r="108" spans="1:67" s="4" customFormat="1" ht="15.75" customHeight="1" x14ac:dyDescent="0.25">
      <c r="A108" s="208" t="s">
        <v>5</v>
      </c>
      <c r="B108" s="208" t="s">
        <v>16</v>
      </c>
      <c r="C108" s="208" t="s">
        <v>7</v>
      </c>
      <c r="D108" s="208" t="s">
        <v>7</v>
      </c>
      <c r="E108" s="208" t="s">
        <v>21</v>
      </c>
      <c r="F108" s="218" t="s">
        <v>273</v>
      </c>
      <c r="G108" s="191" t="s">
        <v>274</v>
      </c>
      <c r="H108" s="192" t="s">
        <v>233</v>
      </c>
      <c r="I108" s="171" t="s">
        <v>39</v>
      </c>
      <c r="J108" s="171">
        <v>28.1</v>
      </c>
      <c r="K108" s="171">
        <v>29.5</v>
      </c>
      <c r="L108" s="171">
        <v>30.4</v>
      </c>
      <c r="M108" s="171">
        <v>31.3</v>
      </c>
      <c r="N108" s="171">
        <v>32.200000000000003</v>
      </c>
      <c r="O108" s="171">
        <v>33.1</v>
      </c>
      <c r="P108" s="171">
        <v>34</v>
      </c>
      <c r="Q108" s="171">
        <v>34.799999999999997</v>
      </c>
      <c r="R108" s="191" t="s">
        <v>759</v>
      </c>
      <c r="S108" s="191" t="s">
        <v>174</v>
      </c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77"/>
      <c r="AZ108" s="177"/>
      <c r="BA108" s="177"/>
      <c r="BB108" s="177"/>
      <c r="BC108" s="177"/>
      <c r="BD108" s="177"/>
      <c r="BE108" s="177"/>
      <c r="BF108" s="177"/>
      <c r="BG108" s="177"/>
      <c r="BH108" s="177"/>
      <c r="BI108" s="177"/>
      <c r="BJ108" s="177"/>
      <c r="BK108" s="177"/>
      <c r="BL108" s="177"/>
      <c r="BM108" s="177"/>
      <c r="BN108" s="177"/>
      <c r="BO108" s="177"/>
    </row>
    <row r="109" spans="1:67" s="2" customFormat="1" ht="30.75" customHeight="1" x14ac:dyDescent="0.25">
      <c r="A109" s="208"/>
      <c r="B109" s="208"/>
      <c r="C109" s="208"/>
      <c r="D109" s="208"/>
      <c r="E109" s="208"/>
      <c r="F109" s="218"/>
      <c r="G109" s="191"/>
      <c r="H109" s="192"/>
      <c r="I109" s="171" t="s">
        <v>40</v>
      </c>
      <c r="J109" s="171">
        <v>32.4</v>
      </c>
      <c r="K109" s="171">
        <v>33</v>
      </c>
      <c r="L109" s="171" t="s">
        <v>50</v>
      </c>
      <c r="M109" s="171" t="s">
        <v>50</v>
      </c>
      <c r="N109" s="171" t="s">
        <v>50</v>
      </c>
      <c r="O109" s="171" t="s">
        <v>50</v>
      </c>
      <c r="P109" s="171" t="s">
        <v>50</v>
      </c>
      <c r="Q109" s="171" t="s">
        <v>50</v>
      </c>
      <c r="R109" s="191"/>
      <c r="S109" s="191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97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  <c r="BC109" s="97"/>
      <c r="BD109" s="97"/>
      <c r="BE109" s="97"/>
      <c r="BF109" s="97"/>
      <c r="BG109" s="97"/>
      <c r="BH109" s="97"/>
      <c r="BI109" s="97"/>
      <c r="BJ109" s="97"/>
      <c r="BK109" s="97"/>
      <c r="BL109" s="97"/>
      <c r="BM109" s="97"/>
      <c r="BN109" s="97"/>
      <c r="BO109" s="97"/>
    </row>
    <row r="110" spans="1:67" s="2" customFormat="1" ht="36" customHeight="1" x14ac:dyDescent="0.25">
      <c r="A110" s="208"/>
      <c r="B110" s="208"/>
      <c r="C110" s="208"/>
      <c r="D110" s="208"/>
      <c r="E110" s="208"/>
      <c r="F110" s="218"/>
      <c r="G110" s="191"/>
      <c r="H110" s="192"/>
      <c r="I110" s="171" t="s">
        <v>41</v>
      </c>
      <c r="J110" s="5">
        <f>(J109-J108)/J108</f>
        <v>0.15302491103202837</v>
      </c>
      <c r="K110" s="5">
        <f>(K109-K108)/K108</f>
        <v>0.11864406779661017</v>
      </c>
      <c r="L110" s="171" t="s">
        <v>50</v>
      </c>
      <c r="M110" s="171" t="s">
        <v>50</v>
      </c>
      <c r="N110" s="171" t="s">
        <v>50</v>
      </c>
      <c r="O110" s="171" t="s">
        <v>50</v>
      </c>
      <c r="P110" s="171" t="s">
        <v>50</v>
      </c>
      <c r="Q110" s="171" t="s">
        <v>50</v>
      </c>
      <c r="R110" s="191"/>
      <c r="S110" s="191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97"/>
      <c r="AI110" s="97"/>
      <c r="AJ110" s="97"/>
      <c r="AK110" s="97"/>
      <c r="AL110" s="97"/>
      <c r="AM110" s="97"/>
      <c r="AN110" s="97"/>
      <c r="AO110" s="97"/>
      <c r="AP110" s="97"/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  <c r="BC110" s="97"/>
      <c r="BD110" s="97"/>
      <c r="BE110" s="97"/>
      <c r="BF110" s="97"/>
      <c r="BG110" s="97"/>
      <c r="BH110" s="97"/>
      <c r="BI110" s="97"/>
      <c r="BJ110" s="97"/>
      <c r="BK110" s="97"/>
      <c r="BL110" s="97"/>
      <c r="BM110" s="97"/>
      <c r="BN110" s="97"/>
      <c r="BO110" s="97"/>
    </row>
    <row r="111" spans="1:67" s="4" customFormat="1" ht="77.25" customHeight="1" x14ac:dyDescent="0.25">
      <c r="A111" s="208" t="s">
        <v>5</v>
      </c>
      <c r="B111" s="208" t="s">
        <v>16</v>
      </c>
      <c r="C111" s="208" t="s">
        <v>7</v>
      </c>
      <c r="D111" s="208" t="s">
        <v>15</v>
      </c>
      <c r="E111" s="208" t="s">
        <v>22</v>
      </c>
      <c r="F111" s="218" t="s">
        <v>275</v>
      </c>
      <c r="G111" s="212" t="s">
        <v>276</v>
      </c>
      <c r="H111" s="192" t="s">
        <v>277</v>
      </c>
      <c r="I111" s="171" t="s">
        <v>39</v>
      </c>
      <c r="J111" s="171" t="s">
        <v>50</v>
      </c>
      <c r="K111" s="8">
        <v>33</v>
      </c>
      <c r="L111" s="8">
        <v>34</v>
      </c>
      <c r="M111" s="8">
        <v>35</v>
      </c>
      <c r="N111" s="8">
        <v>36</v>
      </c>
      <c r="O111" s="8">
        <v>37</v>
      </c>
      <c r="P111" s="8">
        <v>39</v>
      </c>
      <c r="Q111" s="8">
        <v>40</v>
      </c>
      <c r="R111" s="191" t="s">
        <v>428</v>
      </c>
      <c r="S111" s="191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  <c r="BI111" s="177"/>
      <c r="BJ111" s="177"/>
      <c r="BK111" s="177"/>
      <c r="BL111" s="177"/>
      <c r="BM111" s="177"/>
      <c r="BN111" s="177"/>
      <c r="BO111" s="177"/>
    </row>
    <row r="112" spans="1:67" s="2" customFormat="1" ht="40.5" customHeight="1" x14ac:dyDescent="0.25">
      <c r="A112" s="208"/>
      <c r="B112" s="208"/>
      <c r="C112" s="208"/>
      <c r="D112" s="208"/>
      <c r="E112" s="208"/>
      <c r="F112" s="218"/>
      <c r="G112" s="212"/>
      <c r="H112" s="192"/>
      <c r="I112" s="171" t="s">
        <v>40</v>
      </c>
      <c r="J112" s="171">
        <v>36</v>
      </c>
      <c r="K112" s="171">
        <v>38</v>
      </c>
      <c r="L112" s="171" t="s">
        <v>50</v>
      </c>
      <c r="M112" s="171" t="s">
        <v>50</v>
      </c>
      <c r="N112" s="171" t="s">
        <v>50</v>
      </c>
      <c r="O112" s="171" t="s">
        <v>50</v>
      </c>
      <c r="P112" s="171" t="s">
        <v>50</v>
      </c>
      <c r="Q112" s="171" t="s">
        <v>50</v>
      </c>
      <c r="R112" s="211"/>
      <c r="S112" s="191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97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97"/>
      <c r="BJ112" s="97"/>
      <c r="BK112" s="97"/>
      <c r="BL112" s="97"/>
      <c r="BM112" s="97"/>
      <c r="BN112" s="97"/>
      <c r="BO112" s="97"/>
    </row>
    <row r="113" spans="1:67" s="2" customFormat="1" ht="48" customHeight="1" x14ac:dyDescent="0.25">
      <c r="A113" s="208"/>
      <c r="B113" s="208"/>
      <c r="C113" s="208"/>
      <c r="D113" s="208"/>
      <c r="E113" s="208"/>
      <c r="F113" s="218"/>
      <c r="G113" s="212"/>
      <c r="H113" s="192"/>
      <c r="I113" s="171" t="s">
        <v>41</v>
      </c>
      <c r="J113" s="5" t="s">
        <v>50</v>
      </c>
      <c r="K113" s="5">
        <f>(K112-K111)/K111</f>
        <v>0.15151515151515152</v>
      </c>
      <c r="L113" s="171" t="s">
        <v>50</v>
      </c>
      <c r="M113" s="171" t="s">
        <v>50</v>
      </c>
      <c r="N113" s="171" t="s">
        <v>50</v>
      </c>
      <c r="O113" s="171" t="s">
        <v>50</v>
      </c>
      <c r="P113" s="171" t="s">
        <v>50</v>
      </c>
      <c r="Q113" s="171" t="s">
        <v>50</v>
      </c>
      <c r="R113" s="211"/>
      <c r="S113" s="191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  <c r="BI113" s="97"/>
      <c r="BJ113" s="97"/>
      <c r="BK113" s="97"/>
      <c r="BL113" s="97"/>
      <c r="BM113" s="97"/>
      <c r="BN113" s="97"/>
      <c r="BO113" s="97"/>
    </row>
    <row r="114" spans="1:67" s="2" customFormat="1" ht="15" customHeight="1" x14ac:dyDescent="0.25">
      <c r="A114" s="214" t="s">
        <v>278</v>
      </c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  <c r="BI114" s="97"/>
      <c r="BJ114" s="97"/>
      <c r="BK114" s="97"/>
      <c r="BL114" s="97"/>
      <c r="BM114" s="97"/>
      <c r="BN114" s="97"/>
      <c r="BO114" s="97"/>
    </row>
    <row r="115" spans="1:67" s="4" customFormat="1" ht="53.25" customHeight="1" x14ac:dyDescent="0.25">
      <c r="A115" s="208" t="s">
        <v>5</v>
      </c>
      <c r="B115" s="208" t="s">
        <v>16</v>
      </c>
      <c r="C115" s="208" t="s">
        <v>7</v>
      </c>
      <c r="D115" s="208" t="s">
        <v>17</v>
      </c>
      <c r="E115" s="208" t="s">
        <v>23</v>
      </c>
      <c r="F115" s="191" t="s">
        <v>279</v>
      </c>
      <c r="G115" s="191" t="s">
        <v>280</v>
      </c>
      <c r="H115" s="192" t="s">
        <v>281</v>
      </c>
      <c r="I115" s="171" t="s">
        <v>39</v>
      </c>
      <c r="J115" s="171">
        <v>24.5</v>
      </c>
      <c r="K115" s="8">
        <v>24</v>
      </c>
      <c r="L115" s="171">
        <v>23.5</v>
      </c>
      <c r="M115" s="8">
        <v>23</v>
      </c>
      <c r="N115" s="171">
        <v>22.5</v>
      </c>
      <c r="O115" s="8">
        <v>22</v>
      </c>
      <c r="P115" s="8">
        <v>21</v>
      </c>
      <c r="Q115" s="8">
        <v>21</v>
      </c>
      <c r="R115" s="191" t="s">
        <v>760</v>
      </c>
      <c r="S115" s="217" t="s">
        <v>174</v>
      </c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  <c r="BI115" s="177"/>
      <c r="BJ115" s="177"/>
      <c r="BK115" s="177"/>
      <c r="BL115" s="177"/>
      <c r="BM115" s="177"/>
      <c r="BN115" s="177"/>
      <c r="BO115" s="177"/>
    </row>
    <row r="116" spans="1:67" s="2" customFormat="1" ht="73.5" customHeight="1" x14ac:dyDescent="0.25">
      <c r="A116" s="208"/>
      <c r="B116" s="208"/>
      <c r="C116" s="208"/>
      <c r="D116" s="208"/>
      <c r="E116" s="208"/>
      <c r="F116" s="191"/>
      <c r="G116" s="191"/>
      <c r="H116" s="192"/>
      <c r="I116" s="171" t="s">
        <v>40</v>
      </c>
      <c r="J116" s="171">
        <v>21.7</v>
      </c>
      <c r="K116" s="171">
        <v>24.4</v>
      </c>
      <c r="L116" s="171" t="s">
        <v>50</v>
      </c>
      <c r="M116" s="171" t="s">
        <v>50</v>
      </c>
      <c r="N116" s="171" t="s">
        <v>50</v>
      </c>
      <c r="O116" s="171" t="s">
        <v>50</v>
      </c>
      <c r="P116" s="171" t="s">
        <v>50</v>
      </c>
      <c r="Q116" s="171" t="s">
        <v>50</v>
      </c>
      <c r="R116" s="211"/>
      <c r="S116" s="21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  <c r="BI116" s="97"/>
      <c r="BJ116" s="97"/>
      <c r="BK116" s="97"/>
      <c r="BL116" s="97"/>
      <c r="BM116" s="97"/>
      <c r="BN116" s="97"/>
      <c r="BO116" s="97"/>
    </row>
    <row r="117" spans="1:67" s="2" customFormat="1" ht="87" customHeight="1" x14ac:dyDescent="0.25">
      <c r="A117" s="208"/>
      <c r="B117" s="208"/>
      <c r="C117" s="208"/>
      <c r="D117" s="208"/>
      <c r="E117" s="208"/>
      <c r="F117" s="191"/>
      <c r="G117" s="191"/>
      <c r="H117" s="192"/>
      <c r="I117" s="171" t="s">
        <v>41</v>
      </c>
      <c r="J117" s="5">
        <f>(J116-J115)/J115</f>
        <v>-0.11428571428571431</v>
      </c>
      <c r="K117" s="5">
        <f>(K116-K115)/K115</f>
        <v>1.6666666666666607E-2</v>
      </c>
      <c r="L117" s="171" t="s">
        <v>50</v>
      </c>
      <c r="M117" s="171" t="s">
        <v>50</v>
      </c>
      <c r="N117" s="171" t="s">
        <v>50</v>
      </c>
      <c r="O117" s="171" t="s">
        <v>50</v>
      </c>
      <c r="P117" s="171" t="s">
        <v>50</v>
      </c>
      <c r="Q117" s="171" t="s">
        <v>50</v>
      </c>
      <c r="R117" s="211"/>
      <c r="S117" s="2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97"/>
      <c r="BB117" s="97"/>
      <c r="BC117" s="97"/>
      <c r="BD117" s="97"/>
      <c r="BE117" s="97"/>
      <c r="BF117" s="97"/>
      <c r="BG117" s="97"/>
      <c r="BH117" s="97"/>
      <c r="BI117" s="97"/>
      <c r="BJ117" s="97"/>
      <c r="BK117" s="97"/>
      <c r="BL117" s="97"/>
      <c r="BM117" s="97"/>
      <c r="BN117" s="97"/>
      <c r="BO117" s="97"/>
    </row>
    <row r="118" spans="1:67" s="4" customFormat="1" ht="38.25" customHeight="1" x14ac:dyDescent="0.25">
      <c r="A118" s="208" t="s">
        <v>5</v>
      </c>
      <c r="B118" s="208" t="s">
        <v>16</v>
      </c>
      <c r="C118" s="208" t="s">
        <v>7</v>
      </c>
      <c r="D118" s="208" t="s">
        <v>5</v>
      </c>
      <c r="E118" s="208" t="s">
        <v>24</v>
      </c>
      <c r="F118" s="191" t="s">
        <v>282</v>
      </c>
      <c r="G118" s="218" t="s">
        <v>283</v>
      </c>
      <c r="H118" s="192" t="s">
        <v>233</v>
      </c>
      <c r="I118" s="171" t="s">
        <v>39</v>
      </c>
      <c r="J118" s="8">
        <v>90</v>
      </c>
      <c r="K118" s="8">
        <v>92</v>
      </c>
      <c r="L118" s="8">
        <v>92</v>
      </c>
      <c r="M118" s="8">
        <v>93</v>
      </c>
      <c r="N118" s="8">
        <v>94</v>
      </c>
      <c r="O118" s="8">
        <v>95</v>
      </c>
      <c r="P118" s="8">
        <v>95</v>
      </c>
      <c r="Q118" s="8">
        <v>95</v>
      </c>
      <c r="R118" s="211" t="s">
        <v>761</v>
      </c>
      <c r="S118" s="21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  <c r="AR118" s="177"/>
      <c r="AS118" s="177"/>
      <c r="AT118" s="177"/>
      <c r="AU118" s="177"/>
      <c r="AV118" s="177"/>
      <c r="AW118" s="177"/>
      <c r="AX118" s="177"/>
      <c r="AY118" s="177"/>
      <c r="AZ118" s="177"/>
      <c r="BA118" s="177"/>
      <c r="BB118" s="177"/>
      <c r="BC118" s="177"/>
      <c r="BD118" s="177"/>
      <c r="BE118" s="177"/>
      <c r="BF118" s="177"/>
      <c r="BG118" s="177"/>
      <c r="BH118" s="177"/>
      <c r="BI118" s="177"/>
      <c r="BJ118" s="177"/>
      <c r="BK118" s="177"/>
      <c r="BL118" s="177"/>
      <c r="BM118" s="177"/>
      <c r="BN118" s="177"/>
      <c r="BO118" s="177"/>
    </row>
    <row r="119" spans="1:67" s="2" customFormat="1" ht="34.5" customHeight="1" x14ac:dyDescent="0.25">
      <c r="A119" s="208"/>
      <c r="B119" s="208"/>
      <c r="C119" s="208"/>
      <c r="D119" s="208"/>
      <c r="E119" s="208"/>
      <c r="F119" s="191"/>
      <c r="G119" s="218"/>
      <c r="H119" s="192"/>
      <c r="I119" s="171" t="s">
        <v>40</v>
      </c>
      <c r="J119" s="171">
        <v>99.7</v>
      </c>
      <c r="K119" s="171">
        <v>99.9</v>
      </c>
      <c r="L119" s="171" t="s">
        <v>50</v>
      </c>
      <c r="M119" s="171" t="s">
        <v>50</v>
      </c>
      <c r="N119" s="171" t="s">
        <v>50</v>
      </c>
      <c r="O119" s="171" t="s">
        <v>50</v>
      </c>
      <c r="P119" s="171" t="s">
        <v>50</v>
      </c>
      <c r="Q119" s="171" t="s">
        <v>50</v>
      </c>
      <c r="R119" s="211"/>
      <c r="S119" s="21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  <c r="AV119" s="97"/>
      <c r="AW119" s="97"/>
      <c r="AX119" s="97"/>
      <c r="AY119" s="97"/>
      <c r="AZ119" s="97"/>
      <c r="BA119" s="97"/>
      <c r="BB119" s="97"/>
      <c r="BC119" s="97"/>
      <c r="BD119" s="97"/>
      <c r="BE119" s="97"/>
      <c r="BF119" s="97"/>
      <c r="BG119" s="97"/>
      <c r="BH119" s="97"/>
      <c r="BI119" s="97"/>
      <c r="BJ119" s="97"/>
      <c r="BK119" s="97"/>
      <c r="BL119" s="97"/>
      <c r="BM119" s="97"/>
      <c r="BN119" s="97"/>
      <c r="BO119" s="97"/>
    </row>
    <row r="120" spans="1:67" s="2" customFormat="1" ht="46.5" customHeight="1" x14ac:dyDescent="0.25">
      <c r="A120" s="208"/>
      <c r="B120" s="208"/>
      <c r="C120" s="208"/>
      <c r="D120" s="208"/>
      <c r="E120" s="208"/>
      <c r="F120" s="191"/>
      <c r="G120" s="218"/>
      <c r="H120" s="192"/>
      <c r="I120" s="171" t="s">
        <v>41</v>
      </c>
      <c r="J120" s="5">
        <f>(J119-J118)/J118</f>
        <v>0.10777777777777781</v>
      </c>
      <c r="K120" s="5">
        <f>(K119-K118)/K118</f>
        <v>8.5869565217391364E-2</v>
      </c>
      <c r="L120" s="171" t="s">
        <v>50</v>
      </c>
      <c r="M120" s="171" t="s">
        <v>50</v>
      </c>
      <c r="N120" s="171" t="s">
        <v>50</v>
      </c>
      <c r="O120" s="171" t="s">
        <v>50</v>
      </c>
      <c r="P120" s="171" t="s">
        <v>50</v>
      </c>
      <c r="Q120" s="171" t="s">
        <v>50</v>
      </c>
      <c r="R120" s="211"/>
      <c r="S120" s="21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97"/>
      <c r="BL120" s="97"/>
      <c r="BM120" s="97"/>
      <c r="BN120" s="97"/>
      <c r="BO120" s="97"/>
    </row>
    <row r="121" spans="1:67" s="4" customFormat="1" ht="15.75" customHeight="1" x14ac:dyDescent="0.25">
      <c r="A121" s="208" t="s">
        <v>5</v>
      </c>
      <c r="B121" s="208" t="s">
        <v>16</v>
      </c>
      <c r="C121" s="208" t="s">
        <v>7</v>
      </c>
      <c r="D121" s="208" t="s">
        <v>18</v>
      </c>
      <c r="E121" s="208" t="s">
        <v>25</v>
      </c>
      <c r="F121" s="191"/>
      <c r="G121" s="191" t="s">
        <v>284</v>
      </c>
      <c r="H121" s="192" t="s">
        <v>288</v>
      </c>
      <c r="I121" s="171" t="s">
        <v>39</v>
      </c>
      <c r="J121" s="171">
        <v>3.2</v>
      </c>
      <c r="K121" s="8">
        <v>3</v>
      </c>
      <c r="L121" s="171">
        <v>2.9</v>
      </c>
      <c r="M121" s="171">
        <v>2.8</v>
      </c>
      <c r="N121" s="171">
        <v>2.7</v>
      </c>
      <c r="O121" s="171">
        <v>2.6</v>
      </c>
      <c r="P121" s="171">
        <v>2.6</v>
      </c>
      <c r="Q121" s="171">
        <v>2.5</v>
      </c>
      <c r="R121" s="191" t="s">
        <v>762</v>
      </c>
      <c r="S121" s="21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  <c r="BI121" s="177"/>
      <c r="BJ121" s="177"/>
      <c r="BK121" s="177"/>
      <c r="BL121" s="177"/>
      <c r="BM121" s="177"/>
      <c r="BN121" s="177"/>
      <c r="BO121" s="177"/>
    </row>
    <row r="122" spans="1:67" s="2" customFormat="1" ht="30.75" customHeight="1" x14ac:dyDescent="0.25">
      <c r="A122" s="208"/>
      <c r="B122" s="208"/>
      <c r="C122" s="208"/>
      <c r="D122" s="208"/>
      <c r="E122" s="208"/>
      <c r="F122" s="191"/>
      <c r="G122" s="191"/>
      <c r="H122" s="192"/>
      <c r="I122" s="171" t="s">
        <v>40</v>
      </c>
      <c r="J122" s="171">
        <v>3.3</v>
      </c>
      <c r="K122" s="171">
        <v>2.9</v>
      </c>
      <c r="L122" s="171" t="s">
        <v>50</v>
      </c>
      <c r="M122" s="171" t="s">
        <v>50</v>
      </c>
      <c r="N122" s="171" t="s">
        <v>50</v>
      </c>
      <c r="O122" s="171" t="s">
        <v>50</v>
      </c>
      <c r="P122" s="171" t="s">
        <v>50</v>
      </c>
      <c r="Q122" s="171" t="s">
        <v>50</v>
      </c>
      <c r="R122" s="211"/>
      <c r="S122" s="21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97"/>
      <c r="BL122" s="97"/>
      <c r="BM122" s="97"/>
      <c r="BN122" s="97"/>
      <c r="BO122" s="97"/>
    </row>
    <row r="123" spans="1:67" s="2" customFormat="1" ht="30.75" customHeight="1" x14ac:dyDescent="0.25">
      <c r="A123" s="208"/>
      <c r="B123" s="208"/>
      <c r="C123" s="208"/>
      <c r="D123" s="208"/>
      <c r="E123" s="208"/>
      <c r="F123" s="191"/>
      <c r="G123" s="191"/>
      <c r="H123" s="192"/>
      <c r="I123" s="171" t="s">
        <v>41</v>
      </c>
      <c r="J123" s="5">
        <f>(J122-J121)/J121</f>
        <v>3.1249999999999889E-2</v>
      </c>
      <c r="K123" s="5">
        <f>(K122-K121)/K121</f>
        <v>-3.3333333333333361E-2</v>
      </c>
      <c r="L123" s="171" t="s">
        <v>50</v>
      </c>
      <c r="M123" s="171" t="s">
        <v>50</v>
      </c>
      <c r="N123" s="171" t="s">
        <v>50</v>
      </c>
      <c r="O123" s="171" t="s">
        <v>50</v>
      </c>
      <c r="P123" s="171" t="s">
        <v>50</v>
      </c>
      <c r="Q123" s="171" t="s">
        <v>50</v>
      </c>
      <c r="R123" s="211"/>
      <c r="S123" s="21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97"/>
      <c r="BL123" s="97"/>
      <c r="BM123" s="97"/>
      <c r="BN123" s="97"/>
      <c r="BO123" s="97"/>
    </row>
    <row r="124" spans="1:67" s="4" customFormat="1" ht="33.75" customHeight="1" x14ac:dyDescent="0.25">
      <c r="A124" s="208" t="s">
        <v>5</v>
      </c>
      <c r="B124" s="208" t="s">
        <v>16</v>
      </c>
      <c r="C124" s="208" t="s">
        <v>7</v>
      </c>
      <c r="D124" s="208" t="s">
        <v>19</v>
      </c>
      <c r="E124" s="208" t="s">
        <v>26</v>
      </c>
      <c r="F124" s="191"/>
      <c r="G124" s="191" t="s">
        <v>285</v>
      </c>
      <c r="H124" s="192" t="s">
        <v>289</v>
      </c>
      <c r="I124" s="171" t="s">
        <v>39</v>
      </c>
      <c r="J124" s="8">
        <v>70</v>
      </c>
      <c r="K124" s="8">
        <v>69</v>
      </c>
      <c r="L124" s="8">
        <v>68</v>
      </c>
      <c r="M124" s="8">
        <v>67</v>
      </c>
      <c r="N124" s="8">
        <v>66</v>
      </c>
      <c r="O124" s="8">
        <v>65</v>
      </c>
      <c r="P124" s="8">
        <v>65</v>
      </c>
      <c r="Q124" s="8">
        <v>65</v>
      </c>
      <c r="R124" s="216"/>
      <c r="S124" s="21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77"/>
      <c r="BH124" s="177"/>
      <c r="BI124" s="177"/>
      <c r="BJ124" s="177"/>
      <c r="BK124" s="177"/>
      <c r="BL124" s="177"/>
      <c r="BM124" s="177"/>
      <c r="BN124" s="177"/>
      <c r="BO124" s="177"/>
    </row>
    <row r="125" spans="1:67" s="2" customFormat="1" ht="66" customHeight="1" x14ac:dyDescent="0.25">
      <c r="A125" s="208"/>
      <c r="B125" s="208"/>
      <c r="C125" s="208"/>
      <c r="D125" s="208"/>
      <c r="E125" s="208"/>
      <c r="F125" s="191"/>
      <c r="G125" s="191"/>
      <c r="H125" s="192"/>
      <c r="I125" s="171" t="s">
        <v>40</v>
      </c>
      <c r="J125" s="171">
        <v>73.2</v>
      </c>
      <c r="K125" s="110" t="s">
        <v>407</v>
      </c>
      <c r="L125" s="171" t="s">
        <v>50</v>
      </c>
      <c r="M125" s="171" t="s">
        <v>50</v>
      </c>
      <c r="N125" s="171" t="s">
        <v>50</v>
      </c>
      <c r="O125" s="171" t="s">
        <v>50</v>
      </c>
      <c r="P125" s="171" t="s">
        <v>50</v>
      </c>
      <c r="Q125" s="171" t="s">
        <v>50</v>
      </c>
      <c r="R125" s="216"/>
      <c r="S125" s="21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  <c r="BI125" s="97"/>
      <c r="BJ125" s="97"/>
      <c r="BK125" s="97"/>
      <c r="BL125" s="97"/>
      <c r="BM125" s="97"/>
      <c r="BN125" s="97"/>
      <c r="BO125" s="97"/>
    </row>
    <row r="126" spans="1:67" s="2" customFormat="1" ht="30.75" customHeight="1" x14ac:dyDescent="0.25">
      <c r="A126" s="208"/>
      <c r="B126" s="208"/>
      <c r="C126" s="208"/>
      <c r="D126" s="208"/>
      <c r="E126" s="208"/>
      <c r="F126" s="191"/>
      <c r="G126" s="191"/>
      <c r="H126" s="192"/>
      <c r="I126" s="171" t="s">
        <v>41</v>
      </c>
      <c r="J126" s="5">
        <f>(J125-J124)/J124</f>
        <v>4.5714285714285756E-2</v>
      </c>
      <c r="K126" s="5" t="s">
        <v>50</v>
      </c>
      <c r="L126" s="171" t="s">
        <v>50</v>
      </c>
      <c r="M126" s="171" t="s">
        <v>50</v>
      </c>
      <c r="N126" s="171" t="s">
        <v>50</v>
      </c>
      <c r="O126" s="171" t="s">
        <v>50</v>
      </c>
      <c r="P126" s="171" t="s">
        <v>50</v>
      </c>
      <c r="Q126" s="171" t="s">
        <v>50</v>
      </c>
      <c r="R126" s="216"/>
      <c r="S126" s="21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  <c r="BK126" s="97"/>
      <c r="BL126" s="97"/>
      <c r="BM126" s="97"/>
      <c r="BN126" s="97"/>
      <c r="BO126" s="97"/>
    </row>
    <row r="127" spans="1:67" s="4" customFormat="1" ht="65.25" customHeight="1" x14ac:dyDescent="0.25">
      <c r="A127" s="208" t="s">
        <v>5</v>
      </c>
      <c r="B127" s="208" t="s">
        <v>16</v>
      </c>
      <c r="C127" s="208" t="s">
        <v>7</v>
      </c>
      <c r="D127" s="208" t="s">
        <v>20</v>
      </c>
      <c r="E127" s="208" t="s">
        <v>27</v>
      </c>
      <c r="F127" s="191"/>
      <c r="G127" s="191" t="s">
        <v>286</v>
      </c>
      <c r="H127" s="192" t="s">
        <v>290</v>
      </c>
      <c r="I127" s="171" t="s">
        <v>39</v>
      </c>
      <c r="J127" s="8">
        <v>96</v>
      </c>
      <c r="K127" s="8">
        <v>97</v>
      </c>
      <c r="L127" s="8">
        <v>98</v>
      </c>
      <c r="M127" s="8">
        <v>99</v>
      </c>
      <c r="N127" s="8">
        <v>99</v>
      </c>
      <c r="O127" s="8">
        <v>99</v>
      </c>
      <c r="P127" s="8">
        <v>99</v>
      </c>
      <c r="Q127" s="8">
        <v>99</v>
      </c>
      <c r="R127" s="191" t="s">
        <v>763</v>
      </c>
      <c r="S127" s="21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  <c r="BI127" s="177"/>
      <c r="BJ127" s="177"/>
      <c r="BK127" s="177"/>
      <c r="BL127" s="177"/>
      <c r="BM127" s="177"/>
      <c r="BN127" s="177"/>
      <c r="BO127" s="177"/>
    </row>
    <row r="128" spans="1:67" s="2" customFormat="1" ht="81" customHeight="1" x14ac:dyDescent="0.25">
      <c r="A128" s="208"/>
      <c r="B128" s="208"/>
      <c r="C128" s="208"/>
      <c r="D128" s="208"/>
      <c r="E128" s="208"/>
      <c r="F128" s="191"/>
      <c r="G128" s="191"/>
      <c r="H128" s="192"/>
      <c r="I128" s="171" t="s">
        <v>40</v>
      </c>
      <c r="J128" s="8">
        <v>99.7</v>
      </c>
      <c r="K128" s="8">
        <v>99</v>
      </c>
      <c r="L128" s="171" t="s">
        <v>50</v>
      </c>
      <c r="M128" s="171" t="s">
        <v>50</v>
      </c>
      <c r="N128" s="171" t="s">
        <v>50</v>
      </c>
      <c r="O128" s="171" t="s">
        <v>50</v>
      </c>
      <c r="P128" s="171" t="s">
        <v>50</v>
      </c>
      <c r="Q128" s="171" t="s">
        <v>50</v>
      </c>
      <c r="R128" s="191"/>
      <c r="S128" s="21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7"/>
      <c r="AW128" s="97"/>
      <c r="AX128" s="97"/>
      <c r="AY128" s="97"/>
      <c r="AZ128" s="97"/>
      <c r="BA128" s="97"/>
      <c r="BB128" s="97"/>
      <c r="BC128" s="97"/>
      <c r="BD128" s="97"/>
      <c r="BE128" s="97"/>
      <c r="BF128" s="97"/>
      <c r="BG128" s="97"/>
      <c r="BH128" s="97"/>
      <c r="BI128" s="97"/>
      <c r="BJ128" s="97"/>
      <c r="BK128" s="97"/>
      <c r="BL128" s="97"/>
      <c r="BM128" s="97"/>
      <c r="BN128" s="97"/>
      <c r="BO128" s="97"/>
    </row>
    <row r="129" spans="1:67" s="2" customFormat="1" ht="61.5" customHeight="1" x14ac:dyDescent="0.25">
      <c r="A129" s="208"/>
      <c r="B129" s="208"/>
      <c r="C129" s="208"/>
      <c r="D129" s="208"/>
      <c r="E129" s="208"/>
      <c r="F129" s="191"/>
      <c r="G129" s="191"/>
      <c r="H129" s="192"/>
      <c r="I129" s="171" t="s">
        <v>41</v>
      </c>
      <c r="J129" s="5">
        <f>(J128-J127)/J127</f>
        <v>3.8541666666666696E-2</v>
      </c>
      <c r="K129" s="5">
        <f>(K128-K127)/K127</f>
        <v>2.0618556701030927E-2</v>
      </c>
      <c r="L129" s="171" t="s">
        <v>50</v>
      </c>
      <c r="M129" s="171" t="s">
        <v>50</v>
      </c>
      <c r="N129" s="171" t="s">
        <v>50</v>
      </c>
      <c r="O129" s="171" t="s">
        <v>50</v>
      </c>
      <c r="P129" s="171" t="s">
        <v>50</v>
      </c>
      <c r="Q129" s="171" t="s">
        <v>50</v>
      </c>
      <c r="R129" s="191"/>
      <c r="S129" s="21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  <c r="BI129" s="97"/>
      <c r="BJ129" s="97"/>
      <c r="BK129" s="97"/>
      <c r="BL129" s="97"/>
      <c r="BM129" s="97"/>
      <c r="BN129" s="97"/>
      <c r="BO129" s="97"/>
    </row>
    <row r="130" spans="1:67" ht="66.75" customHeight="1" x14ac:dyDescent="0.25">
      <c r="A130" s="208" t="s">
        <v>5</v>
      </c>
      <c r="B130" s="208" t="s">
        <v>16</v>
      </c>
      <c r="C130" s="208" t="s">
        <v>12</v>
      </c>
      <c r="D130" s="208" t="s">
        <v>7</v>
      </c>
      <c r="E130" s="208" t="s">
        <v>28</v>
      </c>
      <c r="F130" s="191"/>
      <c r="G130" s="191" t="s">
        <v>287</v>
      </c>
      <c r="H130" s="192" t="s">
        <v>291</v>
      </c>
      <c r="I130" s="171" t="s">
        <v>39</v>
      </c>
      <c r="J130" s="8">
        <v>96</v>
      </c>
      <c r="K130" s="8">
        <v>97</v>
      </c>
      <c r="L130" s="8">
        <v>98</v>
      </c>
      <c r="M130" s="180">
        <v>99</v>
      </c>
      <c r="N130" s="8">
        <v>99</v>
      </c>
      <c r="O130" s="8">
        <v>99</v>
      </c>
      <c r="P130" s="8">
        <v>99</v>
      </c>
      <c r="Q130" s="8">
        <v>99</v>
      </c>
      <c r="R130" s="191" t="s">
        <v>764</v>
      </c>
      <c r="S130" s="217"/>
    </row>
    <row r="131" spans="1:67" s="2" customFormat="1" ht="56.25" customHeight="1" x14ac:dyDescent="0.25">
      <c r="A131" s="208"/>
      <c r="B131" s="208"/>
      <c r="C131" s="208"/>
      <c r="D131" s="208"/>
      <c r="E131" s="208"/>
      <c r="F131" s="191"/>
      <c r="G131" s="191"/>
      <c r="H131" s="192"/>
      <c r="I131" s="171" t="s">
        <v>40</v>
      </c>
      <c r="J131" s="8">
        <v>99</v>
      </c>
      <c r="K131" s="8">
        <v>99</v>
      </c>
      <c r="L131" s="171" t="s">
        <v>50</v>
      </c>
      <c r="M131" s="171" t="s">
        <v>50</v>
      </c>
      <c r="N131" s="171" t="s">
        <v>50</v>
      </c>
      <c r="O131" s="171" t="s">
        <v>50</v>
      </c>
      <c r="P131" s="171" t="s">
        <v>50</v>
      </c>
      <c r="Q131" s="171" t="s">
        <v>50</v>
      </c>
      <c r="R131" s="211"/>
      <c r="S131" s="21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  <c r="AS131" s="97"/>
      <c r="AT131" s="97"/>
      <c r="AU131" s="97"/>
      <c r="AV131" s="97"/>
      <c r="AW131" s="97"/>
      <c r="AX131" s="97"/>
      <c r="AY131" s="97"/>
      <c r="AZ131" s="97"/>
      <c r="BA131" s="97"/>
      <c r="BB131" s="97"/>
      <c r="BC131" s="97"/>
      <c r="BD131" s="97"/>
      <c r="BE131" s="97"/>
      <c r="BF131" s="97"/>
      <c r="BG131" s="97"/>
      <c r="BH131" s="97"/>
      <c r="BI131" s="97"/>
      <c r="BJ131" s="97"/>
      <c r="BK131" s="97"/>
      <c r="BL131" s="97"/>
      <c r="BM131" s="97"/>
      <c r="BN131" s="97"/>
      <c r="BO131" s="97"/>
    </row>
    <row r="132" spans="1:67" s="2" customFormat="1" ht="81" customHeight="1" x14ac:dyDescent="0.25">
      <c r="A132" s="208"/>
      <c r="B132" s="208"/>
      <c r="C132" s="208"/>
      <c r="D132" s="208"/>
      <c r="E132" s="208"/>
      <c r="F132" s="191"/>
      <c r="G132" s="191"/>
      <c r="H132" s="192"/>
      <c r="I132" s="171" t="s">
        <v>41</v>
      </c>
      <c r="J132" s="5">
        <f>(J131-J130)/J130</f>
        <v>3.125E-2</v>
      </c>
      <c r="K132" s="5">
        <f>(K131-K130)/K130</f>
        <v>2.0618556701030927E-2</v>
      </c>
      <c r="L132" s="171" t="s">
        <v>50</v>
      </c>
      <c r="M132" s="171" t="s">
        <v>50</v>
      </c>
      <c r="N132" s="171" t="s">
        <v>50</v>
      </c>
      <c r="O132" s="171" t="s">
        <v>50</v>
      </c>
      <c r="P132" s="171" t="s">
        <v>50</v>
      </c>
      <c r="Q132" s="171" t="s">
        <v>50</v>
      </c>
      <c r="R132" s="211"/>
      <c r="S132" s="21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  <c r="BK132" s="97"/>
      <c r="BL132" s="97"/>
      <c r="BM132" s="97"/>
      <c r="BN132" s="97"/>
      <c r="BO132" s="97"/>
    </row>
    <row r="133" spans="1:67" s="2" customFormat="1" ht="18.75" customHeight="1" x14ac:dyDescent="0.25">
      <c r="A133" s="209" t="s">
        <v>292</v>
      </c>
      <c r="B133" s="210"/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210"/>
      <c r="N133" s="210"/>
      <c r="O133" s="210"/>
      <c r="P133" s="210"/>
      <c r="Q133" s="210"/>
      <c r="R133" s="210"/>
      <c r="S133" s="210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  <c r="AH133" s="97"/>
      <c r="AI133" s="97"/>
      <c r="AJ133" s="97"/>
      <c r="AK133" s="97"/>
      <c r="AL133" s="97"/>
      <c r="AM133" s="97"/>
      <c r="AN133" s="97"/>
      <c r="AO133" s="97"/>
      <c r="AP133" s="97"/>
      <c r="AQ133" s="97"/>
      <c r="AR133" s="97"/>
      <c r="AS133" s="97"/>
      <c r="AT133" s="97"/>
      <c r="AU133" s="97"/>
      <c r="AV133" s="97"/>
      <c r="AW133" s="97"/>
      <c r="AX133" s="97"/>
      <c r="AY133" s="97"/>
      <c r="AZ133" s="97"/>
      <c r="BA133" s="97"/>
      <c r="BB133" s="97"/>
      <c r="BC133" s="97"/>
      <c r="BD133" s="97"/>
      <c r="BE133" s="97"/>
      <c r="BF133" s="97"/>
      <c r="BG133" s="97"/>
      <c r="BH133" s="97"/>
      <c r="BI133" s="97"/>
      <c r="BJ133" s="97"/>
      <c r="BK133" s="97"/>
      <c r="BL133" s="97"/>
      <c r="BM133" s="97"/>
      <c r="BN133" s="97"/>
      <c r="BO133" s="97"/>
    </row>
    <row r="134" spans="1:67" s="4" customFormat="1" ht="50.25" customHeight="1" x14ac:dyDescent="0.25">
      <c r="A134" s="208" t="s">
        <v>5</v>
      </c>
      <c r="B134" s="208" t="s">
        <v>16</v>
      </c>
      <c r="C134" s="208" t="s">
        <v>12</v>
      </c>
      <c r="D134" s="208" t="s">
        <v>21</v>
      </c>
      <c r="E134" s="208" t="s">
        <v>29</v>
      </c>
      <c r="F134" s="191" t="s">
        <v>293</v>
      </c>
      <c r="G134" s="212" t="s">
        <v>294</v>
      </c>
      <c r="H134" s="192" t="s">
        <v>233</v>
      </c>
      <c r="I134" s="171" t="s">
        <v>39</v>
      </c>
      <c r="J134" s="8">
        <v>9</v>
      </c>
      <c r="K134" s="8">
        <v>13</v>
      </c>
      <c r="L134" s="8">
        <v>17</v>
      </c>
      <c r="M134" s="8">
        <v>21</v>
      </c>
      <c r="N134" s="8">
        <v>26</v>
      </c>
      <c r="O134" s="8">
        <v>31</v>
      </c>
      <c r="P134" s="8">
        <v>36</v>
      </c>
      <c r="Q134" s="8">
        <v>45</v>
      </c>
      <c r="R134" s="216"/>
      <c r="S134" s="191" t="s">
        <v>174</v>
      </c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  <c r="BI134" s="177"/>
      <c r="BJ134" s="177"/>
      <c r="BK134" s="177"/>
      <c r="BL134" s="177"/>
      <c r="BM134" s="177"/>
      <c r="BN134" s="177"/>
      <c r="BO134" s="177"/>
    </row>
    <row r="135" spans="1:67" s="2" customFormat="1" ht="50.25" customHeight="1" x14ac:dyDescent="0.25">
      <c r="A135" s="208"/>
      <c r="B135" s="208"/>
      <c r="C135" s="208"/>
      <c r="D135" s="208"/>
      <c r="E135" s="208"/>
      <c r="F135" s="191"/>
      <c r="G135" s="212"/>
      <c r="H135" s="192"/>
      <c r="I135" s="171" t="s">
        <v>40</v>
      </c>
      <c r="J135" s="171">
        <v>1.2</v>
      </c>
      <c r="K135" s="171">
        <v>1.4</v>
      </c>
      <c r="L135" s="171" t="s">
        <v>50</v>
      </c>
      <c r="M135" s="171" t="s">
        <v>50</v>
      </c>
      <c r="N135" s="171" t="s">
        <v>50</v>
      </c>
      <c r="O135" s="171" t="s">
        <v>50</v>
      </c>
      <c r="P135" s="171" t="s">
        <v>50</v>
      </c>
      <c r="Q135" s="171" t="s">
        <v>50</v>
      </c>
      <c r="R135" s="216"/>
      <c r="S135" s="191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  <c r="AV135" s="97"/>
      <c r="AW135" s="97"/>
      <c r="AX135" s="97"/>
      <c r="AY135" s="97"/>
      <c r="AZ135" s="97"/>
      <c r="BA135" s="97"/>
      <c r="BB135" s="97"/>
      <c r="BC135" s="97"/>
      <c r="BD135" s="97"/>
      <c r="BE135" s="97"/>
      <c r="BF135" s="97"/>
      <c r="BG135" s="97"/>
      <c r="BH135" s="97"/>
      <c r="BI135" s="97"/>
      <c r="BJ135" s="97"/>
      <c r="BK135" s="97"/>
      <c r="BL135" s="97"/>
      <c r="BM135" s="97"/>
      <c r="BN135" s="97"/>
      <c r="BO135" s="97"/>
    </row>
    <row r="136" spans="1:67" s="2" customFormat="1" ht="50.25" customHeight="1" x14ac:dyDescent="0.25">
      <c r="A136" s="208"/>
      <c r="B136" s="208"/>
      <c r="C136" s="208"/>
      <c r="D136" s="208"/>
      <c r="E136" s="208"/>
      <c r="F136" s="191"/>
      <c r="G136" s="212"/>
      <c r="H136" s="192"/>
      <c r="I136" s="171" t="s">
        <v>41</v>
      </c>
      <c r="J136" s="5">
        <f>(J135-J134)/J134</f>
        <v>-0.8666666666666667</v>
      </c>
      <c r="K136" s="5">
        <f>(K135-K134)/K134</f>
        <v>-0.89230769230769225</v>
      </c>
      <c r="L136" s="171" t="s">
        <v>50</v>
      </c>
      <c r="M136" s="171" t="s">
        <v>50</v>
      </c>
      <c r="N136" s="171" t="s">
        <v>50</v>
      </c>
      <c r="O136" s="171" t="s">
        <v>50</v>
      </c>
      <c r="P136" s="171" t="s">
        <v>50</v>
      </c>
      <c r="Q136" s="171" t="s">
        <v>50</v>
      </c>
      <c r="R136" s="216"/>
      <c r="S136" s="191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  <c r="BC136" s="97"/>
      <c r="BD136" s="97"/>
      <c r="BE136" s="97"/>
      <c r="BF136" s="97"/>
      <c r="BG136" s="97"/>
      <c r="BH136" s="97"/>
      <c r="BI136" s="97"/>
      <c r="BJ136" s="97"/>
      <c r="BK136" s="97"/>
      <c r="BL136" s="97"/>
      <c r="BM136" s="97"/>
      <c r="BN136" s="97"/>
      <c r="BO136" s="97"/>
    </row>
    <row r="137" spans="1:67" ht="48.75" customHeight="1" x14ac:dyDescent="0.25">
      <c r="A137" s="208" t="s">
        <v>5</v>
      </c>
      <c r="B137" s="208" t="s">
        <v>16</v>
      </c>
      <c r="C137" s="208" t="s">
        <v>14</v>
      </c>
      <c r="D137" s="208" t="s">
        <v>7</v>
      </c>
      <c r="E137" s="208" t="s">
        <v>30</v>
      </c>
      <c r="F137" s="191"/>
      <c r="G137" s="212" t="s">
        <v>295</v>
      </c>
      <c r="H137" s="192" t="s">
        <v>233</v>
      </c>
      <c r="I137" s="171" t="s">
        <v>39</v>
      </c>
      <c r="J137" s="8">
        <v>4</v>
      </c>
      <c r="K137" s="8">
        <v>6</v>
      </c>
      <c r="L137" s="8">
        <v>9</v>
      </c>
      <c r="M137" s="8">
        <v>12</v>
      </c>
      <c r="N137" s="8">
        <v>15</v>
      </c>
      <c r="O137" s="8">
        <v>17</v>
      </c>
      <c r="P137" s="8">
        <v>21</v>
      </c>
      <c r="Q137" s="8">
        <v>25</v>
      </c>
      <c r="R137" s="191" t="s">
        <v>765</v>
      </c>
      <c r="S137" s="191"/>
    </row>
    <row r="138" spans="1:67" s="2" customFormat="1" ht="48.75" customHeight="1" x14ac:dyDescent="0.25">
      <c r="A138" s="208"/>
      <c r="B138" s="208"/>
      <c r="C138" s="208"/>
      <c r="D138" s="208"/>
      <c r="E138" s="208"/>
      <c r="F138" s="191"/>
      <c r="G138" s="212"/>
      <c r="H138" s="192"/>
      <c r="I138" s="171" t="s">
        <v>40</v>
      </c>
      <c r="J138" s="8">
        <v>7</v>
      </c>
      <c r="K138" s="8">
        <v>6.7</v>
      </c>
      <c r="L138" s="171" t="s">
        <v>50</v>
      </c>
      <c r="M138" s="171" t="s">
        <v>50</v>
      </c>
      <c r="N138" s="171" t="s">
        <v>50</v>
      </c>
      <c r="O138" s="171" t="s">
        <v>50</v>
      </c>
      <c r="P138" s="171" t="s">
        <v>50</v>
      </c>
      <c r="Q138" s="171" t="s">
        <v>50</v>
      </c>
      <c r="R138" s="211"/>
      <c r="S138" s="191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  <c r="AH138" s="97"/>
      <c r="AI138" s="97"/>
      <c r="AJ138" s="97"/>
      <c r="AK138" s="97"/>
      <c r="AL138" s="97"/>
      <c r="AM138" s="97"/>
      <c r="AN138" s="97"/>
      <c r="AO138" s="97"/>
      <c r="AP138" s="97"/>
      <c r="AQ138" s="97"/>
      <c r="AR138" s="97"/>
      <c r="AS138" s="97"/>
      <c r="AT138" s="97"/>
      <c r="AU138" s="97"/>
      <c r="AV138" s="97"/>
      <c r="AW138" s="97"/>
      <c r="AX138" s="97"/>
      <c r="AY138" s="97"/>
      <c r="AZ138" s="97"/>
      <c r="BA138" s="97"/>
      <c r="BB138" s="97"/>
      <c r="BC138" s="97"/>
      <c r="BD138" s="97"/>
      <c r="BE138" s="97"/>
      <c r="BF138" s="97"/>
      <c r="BG138" s="97"/>
      <c r="BH138" s="97"/>
      <c r="BI138" s="97"/>
      <c r="BJ138" s="97"/>
      <c r="BK138" s="97"/>
      <c r="BL138" s="97"/>
      <c r="BM138" s="97"/>
      <c r="BN138" s="97"/>
      <c r="BO138" s="97"/>
    </row>
    <row r="139" spans="1:67" s="2" customFormat="1" ht="48.75" customHeight="1" x14ac:dyDescent="0.25">
      <c r="A139" s="208"/>
      <c r="B139" s="208"/>
      <c r="C139" s="208"/>
      <c r="D139" s="208"/>
      <c r="E139" s="208"/>
      <c r="F139" s="191"/>
      <c r="G139" s="212"/>
      <c r="H139" s="192"/>
      <c r="I139" s="171" t="s">
        <v>41</v>
      </c>
      <c r="J139" s="5">
        <f>(J138-J137)/J137</f>
        <v>0.75</v>
      </c>
      <c r="K139" s="5">
        <f>(K138-K137)/K137</f>
        <v>0.1166666666666667</v>
      </c>
      <c r="L139" s="171" t="s">
        <v>50</v>
      </c>
      <c r="M139" s="171" t="s">
        <v>50</v>
      </c>
      <c r="N139" s="171" t="s">
        <v>50</v>
      </c>
      <c r="O139" s="171" t="s">
        <v>50</v>
      </c>
      <c r="P139" s="171" t="s">
        <v>50</v>
      </c>
      <c r="Q139" s="171" t="s">
        <v>50</v>
      </c>
      <c r="R139" s="211"/>
      <c r="S139" s="191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  <c r="AH139" s="97"/>
      <c r="AI139" s="97"/>
      <c r="AJ139" s="97"/>
      <c r="AK139" s="97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  <c r="BC139" s="97"/>
      <c r="BD139" s="97"/>
      <c r="BE139" s="97"/>
      <c r="BF139" s="97"/>
      <c r="BG139" s="97"/>
      <c r="BH139" s="97"/>
      <c r="BI139" s="97"/>
      <c r="BJ139" s="97"/>
      <c r="BK139" s="97"/>
      <c r="BL139" s="97"/>
      <c r="BM139" s="97"/>
      <c r="BN139" s="97"/>
      <c r="BO139" s="97"/>
    </row>
    <row r="140" spans="1:67" ht="48.75" customHeight="1" x14ac:dyDescent="0.25">
      <c r="A140" s="208" t="s">
        <v>5</v>
      </c>
      <c r="B140" s="208" t="s">
        <v>16</v>
      </c>
      <c r="C140" s="208" t="s">
        <v>14</v>
      </c>
      <c r="D140" s="208" t="s">
        <v>23</v>
      </c>
      <c r="E140" s="208" t="s">
        <v>31</v>
      </c>
      <c r="F140" s="191"/>
      <c r="G140" s="212" t="s">
        <v>296</v>
      </c>
      <c r="H140" s="192" t="s">
        <v>233</v>
      </c>
      <c r="I140" s="171" t="s">
        <v>39</v>
      </c>
      <c r="J140" s="8">
        <v>72</v>
      </c>
      <c r="K140" s="8">
        <v>73</v>
      </c>
      <c r="L140" s="8">
        <v>74</v>
      </c>
      <c r="M140" s="8">
        <v>75</v>
      </c>
      <c r="N140" s="8">
        <v>78</v>
      </c>
      <c r="O140" s="8">
        <v>80</v>
      </c>
      <c r="P140" s="8">
        <v>82</v>
      </c>
      <c r="Q140" s="8">
        <v>85</v>
      </c>
      <c r="R140" s="191" t="s">
        <v>766</v>
      </c>
      <c r="S140" s="191"/>
    </row>
    <row r="141" spans="1:67" s="2" customFormat="1" ht="48.75" customHeight="1" x14ac:dyDescent="0.25">
      <c r="A141" s="208"/>
      <c r="B141" s="208"/>
      <c r="C141" s="208"/>
      <c r="D141" s="208"/>
      <c r="E141" s="208"/>
      <c r="F141" s="191"/>
      <c r="G141" s="212"/>
      <c r="H141" s="192"/>
      <c r="I141" s="171" t="s">
        <v>40</v>
      </c>
      <c r="J141" s="8">
        <v>71</v>
      </c>
      <c r="K141" s="8">
        <v>72</v>
      </c>
      <c r="L141" s="171" t="s">
        <v>50</v>
      </c>
      <c r="M141" s="171" t="s">
        <v>50</v>
      </c>
      <c r="N141" s="171" t="s">
        <v>50</v>
      </c>
      <c r="O141" s="171" t="s">
        <v>50</v>
      </c>
      <c r="P141" s="171" t="s">
        <v>50</v>
      </c>
      <c r="Q141" s="171" t="s">
        <v>50</v>
      </c>
      <c r="R141" s="211"/>
      <c r="S141" s="191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  <c r="AH141" s="97"/>
      <c r="AI141" s="97"/>
      <c r="AJ141" s="97"/>
      <c r="AK141" s="97"/>
      <c r="AL141" s="97"/>
      <c r="AM141" s="97"/>
      <c r="AN141" s="97"/>
      <c r="AO141" s="97"/>
      <c r="AP141" s="97"/>
      <c r="AQ141" s="97"/>
      <c r="AR141" s="97"/>
      <c r="AS141" s="97"/>
      <c r="AT141" s="97"/>
      <c r="AU141" s="97"/>
      <c r="AV141" s="97"/>
      <c r="AW141" s="97"/>
      <c r="AX141" s="97"/>
      <c r="AY141" s="97"/>
      <c r="AZ141" s="97"/>
      <c r="BA141" s="97"/>
      <c r="BB141" s="97"/>
      <c r="BC141" s="97"/>
      <c r="BD141" s="97"/>
      <c r="BE141" s="97"/>
      <c r="BF141" s="97"/>
      <c r="BG141" s="97"/>
      <c r="BH141" s="97"/>
      <c r="BI141" s="97"/>
      <c r="BJ141" s="97"/>
      <c r="BK141" s="97"/>
      <c r="BL141" s="97"/>
      <c r="BM141" s="97"/>
      <c r="BN141" s="97"/>
      <c r="BO141" s="97"/>
    </row>
    <row r="142" spans="1:67" s="2" customFormat="1" ht="48.75" customHeight="1" x14ac:dyDescent="0.25">
      <c r="A142" s="208"/>
      <c r="B142" s="208"/>
      <c r="C142" s="208"/>
      <c r="D142" s="208"/>
      <c r="E142" s="208"/>
      <c r="F142" s="191"/>
      <c r="G142" s="212"/>
      <c r="H142" s="192"/>
      <c r="I142" s="171" t="s">
        <v>41</v>
      </c>
      <c r="J142" s="5">
        <f>(J141-J140)/J140</f>
        <v>-1.3888888888888888E-2</v>
      </c>
      <c r="K142" s="5">
        <f>(K141-K140)/K140</f>
        <v>-1.3698630136986301E-2</v>
      </c>
      <c r="L142" s="171" t="s">
        <v>50</v>
      </c>
      <c r="M142" s="171" t="s">
        <v>50</v>
      </c>
      <c r="N142" s="171" t="s">
        <v>50</v>
      </c>
      <c r="O142" s="171" t="s">
        <v>50</v>
      </c>
      <c r="P142" s="171" t="s">
        <v>50</v>
      </c>
      <c r="Q142" s="171" t="s">
        <v>50</v>
      </c>
      <c r="R142" s="211"/>
      <c r="S142" s="191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  <c r="AH142" s="97"/>
      <c r="AI142" s="97"/>
      <c r="AJ142" s="97"/>
      <c r="AK142" s="97"/>
      <c r="AL142" s="97"/>
      <c r="AM142" s="97"/>
      <c r="AN142" s="97"/>
      <c r="AO142" s="97"/>
      <c r="AP142" s="97"/>
      <c r="AQ142" s="97"/>
      <c r="AR142" s="97"/>
      <c r="AS142" s="97"/>
      <c r="AT142" s="97"/>
      <c r="AU142" s="97"/>
      <c r="AV142" s="97"/>
      <c r="AW142" s="97"/>
      <c r="AX142" s="97"/>
      <c r="AY142" s="97"/>
      <c r="AZ142" s="97"/>
      <c r="BA142" s="97"/>
      <c r="BB142" s="97"/>
      <c r="BC142" s="97"/>
      <c r="BD142" s="97"/>
      <c r="BE142" s="97"/>
      <c r="BF142" s="97"/>
      <c r="BG142" s="97"/>
      <c r="BH142" s="97"/>
      <c r="BI142" s="97"/>
      <c r="BJ142" s="97"/>
      <c r="BK142" s="97"/>
      <c r="BL142" s="97"/>
      <c r="BM142" s="97"/>
      <c r="BN142" s="97"/>
      <c r="BO142" s="97"/>
    </row>
    <row r="143" spans="1:67" x14ac:dyDescent="0.25">
      <c r="A143" s="214" t="s">
        <v>297</v>
      </c>
      <c r="B143" s="214"/>
      <c r="C143" s="214"/>
      <c r="D143" s="214"/>
      <c r="E143" s="214"/>
      <c r="F143" s="214"/>
      <c r="G143" s="214"/>
      <c r="H143" s="214"/>
      <c r="I143" s="214"/>
      <c r="J143" s="214"/>
      <c r="K143" s="214"/>
      <c r="L143" s="214"/>
      <c r="M143" s="214"/>
      <c r="N143" s="214"/>
      <c r="O143" s="214"/>
      <c r="P143" s="214"/>
      <c r="Q143" s="214"/>
      <c r="R143" s="214"/>
      <c r="S143" s="214"/>
    </row>
    <row r="144" spans="1:67" ht="23.25" customHeight="1" x14ac:dyDescent="0.25">
      <c r="A144" s="208" t="s">
        <v>5</v>
      </c>
      <c r="B144" s="208" t="s">
        <v>57</v>
      </c>
      <c r="C144" s="208" t="s">
        <v>7</v>
      </c>
      <c r="D144" s="208" t="s">
        <v>7</v>
      </c>
      <c r="E144" s="208" t="s">
        <v>32</v>
      </c>
      <c r="F144" s="191" t="s">
        <v>298</v>
      </c>
      <c r="G144" s="191" t="s">
        <v>299</v>
      </c>
      <c r="H144" s="192" t="s">
        <v>301</v>
      </c>
      <c r="I144" s="171" t="s">
        <v>39</v>
      </c>
      <c r="J144" s="171">
        <v>7.7</v>
      </c>
      <c r="K144" s="171">
        <v>7.7</v>
      </c>
      <c r="L144" s="171">
        <v>7.7</v>
      </c>
      <c r="M144" s="171">
        <v>7.8</v>
      </c>
      <c r="N144" s="171">
        <v>8</v>
      </c>
      <c r="O144" s="171">
        <v>8.1</v>
      </c>
      <c r="P144" s="171">
        <v>8.3000000000000007</v>
      </c>
      <c r="Q144" s="8">
        <v>10</v>
      </c>
      <c r="R144" s="191" t="s">
        <v>767</v>
      </c>
      <c r="S144" s="191" t="s">
        <v>174</v>
      </c>
    </row>
    <row r="145" spans="1:67" s="2" customFormat="1" ht="25.5" customHeight="1" x14ac:dyDescent="0.25">
      <c r="A145" s="208"/>
      <c r="B145" s="208"/>
      <c r="C145" s="208"/>
      <c r="D145" s="208"/>
      <c r="E145" s="208"/>
      <c r="F145" s="191"/>
      <c r="G145" s="191"/>
      <c r="H145" s="192"/>
      <c r="I145" s="171" t="s">
        <v>40</v>
      </c>
      <c r="J145" s="171">
        <v>6.4</v>
      </c>
      <c r="K145" s="171">
        <v>6.3</v>
      </c>
      <c r="L145" s="171" t="s">
        <v>50</v>
      </c>
      <c r="M145" s="171" t="s">
        <v>50</v>
      </c>
      <c r="N145" s="171" t="s">
        <v>50</v>
      </c>
      <c r="O145" s="171" t="s">
        <v>50</v>
      </c>
      <c r="P145" s="171" t="s">
        <v>50</v>
      </c>
      <c r="Q145" s="171" t="s">
        <v>50</v>
      </c>
      <c r="R145" s="191"/>
      <c r="S145" s="191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  <c r="AH145" s="97"/>
      <c r="AI145" s="97"/>
      <c r="AJ145" s="97"/>
      <c r="AK145" s="97"/>
      <c r="AL145" s="97"/>
      <c r="AM145" s="97"/>
      <c r="AN145" s="97"/>
      <c r="AO145" s="97"/>
      <c r="AP145" s="97"/>
      <c r="AQ145" s="97"/>
      <c r="AR145" s="97"/>
      <c r="AS145" s="97"/>
      <c r="AT145" s="97"/>
      <c r="AU145" s="97"/>
      <c r="AV145" s="97"/>
      <c r="AW145" s="97"/>
      <c r="AX145" s="97"/>
      <c r="AY145" s="97"/>
      <c r="AZ145" s="97"/>
      <c r="BA145" s="97"/>
      <c r="BB145" s="97"/>
      <c r="BC145" s="97"/>
      <c r="BD145" s="97"/>
      <c r="BE145" s="97"/>
      <c r="BF145" s="97"/>
      <c r="BG145" s="97"/>
      <c r="BH145" s="97"/>
      <c r="BI145" s="97"/>
      <c r="BJ145" s="97"/>
      <c r="BK145" s="97"/>
      <c r="BL145" s="97"/>
      <c r="BM145" s="97"/>
      <c r="BN145" s="97"/>
      <c r="BO145" s="97"/>
    </row>
    <row r="146" spans="1:67" s="2" customFormat="1" ht="25.5" customHeight="1" x14ac:dyDescent="0.25">
      <c r="A146" s="208"/>
      <c r="B146" s="208"/>
      <c r="C146" s="208"/>
      <c r="D146" s="208"/>
      <c r="E146" s="208"/>
      <c r="F146" s="191"/>
      <c r="G146" s="191"/>
      <c r="H146" s="192"/>
      <c r="I146" s="171" t="s">
        <v>41</v>
      </c>
      <c r="J146" s="5">
        <f>(J145-J144)/J144</f>
        <v>-0.1688311688311688</v>
      </c>
      <c r="K146" s="5">
        <f>(K145-K144)/K144</f>
        <v>-0.18181818181818185</v>
      </c>
      <c r="L146" s="171" t="s">
        <v>50</v>
      </c>
      <c r="M146" s="171" t="s">
        <v>50</v>
      </c>
      <c r="N146" s="171" t="s">
        <v>50</v>
      </c>
      <c r="O146" s="171" t="s">
        <v>50</v>
      </c>
      <c r="P146" s="171" t="s">
        <v>50</v>
      </c>
      <c r="Q146" s="171" t="s">
        <v>50</v>
      </c>
      <c r="R146" s="191"/>
      <c r="S146" s="191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  <c r="AH146" s="97"/>
      <c r="AI146" s="97"/>
      <c r="AJ146" s="97"/>
      <c r="AK146" s="97"/>
      <c r="AL146" s="97"/>
      <c r="AM146" s="97"/>
      <c r="AN146" s="97"/>
      <c r="AO146" s="97"/>
      <c r="AP146" s="97"/>
      <c r="AQ146" s="97"/>
      <c r="AR146" s="97"/>
      <c r="AS146" s="97"/>
      <c r="AT146" s="97"/>
      <c r="AU146" s="97"/>
      <c r="AV146" s="97"/>
      <c r="AW146" s="97"/>
      <c r="AX146" s="97"/>
      <c r="AY146" s="97"/>
      <c r="AZ146" s="97"/>
      <c r="BA146" s="97"/>
      <c r="BB146" s="97"/>
      <c r="BC146" s="97"/>
      <c r="BD146" s="97"/>
      <c r="BE146" s="97"/>
      <c r="BF146" s="97"/>
      <c r="BG146" s="97"/>
      <c r="BH146" s="97"/>
      <c r="BI146" s="97"/>
      <c r="BJ146" s="97"/>
      <c r="BK146" s="97"/>
      <c r="BL146" s="97"/>
      <c r="BM146" s="97"/>
      <c r="BN146" s="97"/>
      <c r="BO146" s="97"/>
    </row>
    <row r="147" spans="1:67" ht="33.75" customHeight="1" x14ac:dyDescent="0.25">
      <c r="A147" s="208" t="s">
        <v>5</v>
      </c>
      <c r="B147" s="208" t="s">
        <v>57</v>
      </c>
      <c r="C147" s="208" t="s">
        <v>15</v>
      </c>
      <c r="D147" s="208" t="s">
        <v>7</v>
      </c>
      <c r="E147" s="208" t="s">
        <v>51</v>
      </c>
      <c r="F147" s="191"/>
      <c r="G147" s="191" t="s">
        <v>300</v>
      </c>
      <c r="H147" s="192" t="s">
        <v>302</v>
      </c>
      <c r="I147" s="171" t="s">
        <v>39</v>
      </c>
      <c r="J147" s="171">
        <v>2.8</v>
      </c>
      <c r="K147" s="171">
        <v>2.8</v>
      </c>
      <c r="L147" s="171">
        <v>2.8</v>
      </c>
      <c r="M147" s="171">
        <v>5.5</v>
      </c>
      <c r="N147" s="171">
        <v>5.5</v>
      </c>
      <c r="O147" s="171">
        <v>5.5</v>
      </c>
      <c r="P147" s="171">
        <v>5.5</v>
      </c>
      <c r="Q147" s="171">
        <v>5.5</v>
      </c>
      <c r="R147" s="211" t="s">
        <v>768</v>
      </c>
      <c r="S147" s="191"/>
    </row>
    <row r="148" spans="1:67" s="2" customFormat="1" ht="38.25" customHeight="1" x14ac:dyDescent="0.25">
      <c r="A148" s="208"/>
      <c r="B148" s="208"/>
      <c r="C148" s="208"/>
      <c r="D148" s="208"/>
      <c r="E148" s="208"/>
      <c r="F148" s="191"/>
      <c r="G148" s="191"/>
      <c r="H148" s="192"/>
      <c r="I148" s="171" t="s">
        <v>40</v>
      </c>
      <c r="J148" s="171">
        <v>0</v>
      </c>
      <c r="K148" s="171">
        <v>0</v>
      </c>
      <c r="L148" s="171" t="s">
        <v>50</v>
      </c>
      <c r="M148" s="171" t="s">
        <v>50</v>
      </c>
      <c r="N148" s="171" t="s">
        <v>50</v>
      </c>
      <c r="O148" s="171" t="s">
        <v>50</v>
      </c>
      <c r="P148" s="171" t="s">
        <v>50</v>
      </c>
      <c r="Q148" s="171" t="s">
        <v>50</v>
      </c>
      <c r="R148" s="211"/>
      <c r="S148" s="191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  <c r="AH148" s="97"/>
      <c r="AI148" s="97"/>
      <c r="AJ148" s="97"/>
      <c r="AK148" s="97"/>
      <c r="AL148" s="97"/>
      <c r="AM148" s="97"/>
      <c r="AN148" s="97"/>
      <c r="AO148" s="97"/>
      <c r="AP148" s="97"/>
      <c r="AQ148" s="97"/>
      <c r="AR148" s="97"/>
      <c r="AS148" s="97"/>
      <c r="AT148" s="97"/>
      <c r="AU148" s="97"/>
      <c r="AV148" s="97"/>
      <c r="AW148" s="97"/>
      <c r="AX148" s="97"/>
      <c r="AY148" s="97"/>
      <c r="AZ148" s="97"/>
      <c r="BA148" s="97"/>
      <c r="BB148" s="97"/>
      <c r="BC148" s="97"/>
      <c r="BD148" s="97"/>
      <c r="BE148" s="97"/>
      <c r="BF148" s="97"/>
      <c r="BG148" s="97"/>
      <c r="BH148" s="97"/>
      <c r="BI148" s="97"/>
      <c r="BJ148" s="97"/>
      <c r="BK148" s="97"/>
      <c r="BL148" s="97"/>
      <c r="BM148" s="97"/>
      <c r="BN148" s="97"/>
      <c r="BO148" s="97"/>
    </row>
    <row r="149" spans="1:67" s="2" customFormat="1" ht="30.75" customHeight="1" x14ac:dyDescent="0.25">
      <c r="A149" s="208"/>
      <c r="B149" s="208"/>
      <c r="C149" s="208"/>
      <c r="D149" s="208"/>
      <c r="E149" s="208"/>
      <c r="F149" s="191"/>
      <c r="G149" s="191"/>
      <c r="H149" s="192"/>
      <c r="I149" s="171" t="s">
        <v>41</v>
      </c>
      <c r="J149" s="5">
        <f>(J148-J147)/J147</f>
        <v>-1</v>
      </c>
      <c r="K149" s="5">
        <f>(K148-K147)/K147</f>
        <v>-1</v>
      </c>
      <c r="L149" s="171" t="s">
        <v>50</v>
      </c>
      <c r="M149" s="171" t="s">
        <v>50</v>
      </c>
      <c r="N149" s="171" t="s">
        <v>50</v>
      </c>
      <c r="O149" s="171" t="s">
        <v>50</v>
      </c>
      <c r="P149" s="171" t="s">
        <v>50</v>
      </c>
      <c r="Q149" s="171" t="s">
        <v>50</v>
      </c>
      <c r="R149" s="211"/>
      <c r="S149" s="191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  <c r="AH149" s="97"/>
      <c r="AI149" s="97"/>
      <c r="AJ149" s="97"/>
      <c r="AK149" s="97"/>
      <c r="AL149" s="97"/>
      <c r="AM149" s="97"/>
      <c r="AN149" s="97"/>
      <c r="AO149" s="97"/>
      <c r="AP149" s="97"/>
      <c r="AQ149" s="97"/>
      <c r="AR149" s="97"/>
      <c r="AS149" s="97"/>
      <c r="AT149" s="97"/>
      <c r="AU149" s="97"/>
      <c r="AV149" s="97"/>
      <c r="AW149" s="97"/>
      <c r="AX149" s="97"/>
      <c r="AY149" s="97"/>
      <c r="AZ149" s="97"/>
      <c r="BA149" s="97"/>
      <c r="BB149" s="97"/>
      <c r="BC149" s="97"/>
      <c r="BD149" s="97"/>
      <c r="BE149" s="97"/>
      <c r="BF149" s="97"/>
      <c r="BG149" s="97"/>
      <c r="BH149" s="97"/>
      <c r="BI149" s="97"/>
      <c r="BJ149" s="97"/>
      <c r="BK149" s="97"/>
      <c r="BL149" s="97"/>
      <c r="BM149" s="97"/>
      <c r="BN149" s="97"/>
      <c r="BO149" s="97"/>
    </row>
    <row r="150" spans="1:67" s="2" customFormat="1" ht="21" customHeight="1" x14ac:dyDescent="0.25">
      <c r="A150" s="209" t="s">
        <v>303</v>
      </c>
      <c r="B150" s="209"/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  <c r="O150" s="209"/>
      <c r="P150" s="209"/>
      <c r="Q150" s="209"/>
      <c r="R150" s="209"/>
      <c r="S150" s="209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  <c r="AH150" s="97"/>
      <c r="AI150" s="97"/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7"/>
      <c r="BJ150" s="97"/>
      <c r="BK150" s="97"/>
      <c r="BL150" s="97"/>
      <c r="BM150" s="97"/>
      <c r="BN150" s="97"/>
      <c r="BO150" s="97"/>
    </row>
    <row r="151" spans="1:67" ht="26.25" customHeight="1" x14ac:dyDescent="0.25">
      <c r="A151" s="208" t="s">
        <v>5</v>
      </c>
      <c r="B151" s="208" t="s">
        <v>57</v>
      </c>
      <c r="C151" s="208" t="s">
        <v>15</v>
      </c>
      <c r="D151" s="208" t="s">
        <v>24</v>
      </c>
      <c r="E151" s="208" t="s">
        <v>52</v>
      </c>
      <c r="F151" s="191" t="s">
        <v>304</v>
      </c>
      <c r="G151" s="212" t="s">
        <v>305</v>
      </c>
      <c r="H151" s="192" t="s">
        <v>307</v>
      </c>
      <c r="I151" s="171" t="s">
        <v>39</v>
      </c>
      <c r="J151" s="171">
        <v>27.8</v>
      </c>
      <c r="K151" s="8">
        <v>28</v>
      </c>
      <c r="L151" s="8">
        <v>28.2</v>
      </c>
      <c r="M151" s="8">
        <v>28.6</v>
      </c>
      <c r="N151" s="8">
        <v>28.8</v>
      </c>
      <c r="O151" s="8">
        <v>29</v>
      </c>
      <c r="P151" s="8">
        <v>31.2</v>
      </c>
      <c r="Q151" s="8">
        <v>31.8</v>
      </c>
      <c r="R151" s="191" t="s">
        <v>429</v>
      </c>
      <c r="S151" s="191" t="s">
        <v>174</v>
      </c>
    </row>
    <row r="152" spans="1:67" s="2" customFormat="1" ht="18" customHeight="1" x14ac:dyDescent="0.25">
      <c r="A152" s="208"/>
      <c r="B152" s="208"/>
      <c r="C152" s="208"/>
      <c r="D152" s="208"/>
      <c r="E152" s="208"/>
      <c r="F152" s="191"/>
      <c r="G152" s="212"/>
      <c r="H152" s="192"/>
      <c r="I152" s="171" t="s">
        <v>40</v>
      </c>
      <c r="J152" s="171">
        <v>26.9</v>
      </c>
      <c r="K152" s="171">
        <v>27.9</v>
      </c>
      <c r="L152" s="171" t="s">
        <v>50</v>
      </c>
      <c r="M152" s="171" t="s">
        <v>50</v>
      </c>
      <c r="N152" s="171" t="s">
        <v>50</v>
      </c>
      <c r="O152" s="171" t="s">
        <v>50</v>
      </c>
      <c r="P152" s="171" t="s">
        <v>50</v>
      </c>
      <c r="Q152" s="171" t="s">
        <v>50</v>
      </c>
      <c r="R152" s="191"/>
      <c r="S152" s="191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  <c r="AH152" s="97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7"/>
      <c r="BJ152" s="97"/>
      <c r="BK152" s="97"/>
      <c r="BL152" s="97"/>
      <c r="BM152" s="97"/>
      <c r="BN152" s="97"/>
      <c r="BO152" s="97"/>
    </row>
    <row r="153" spans="1:67" s="2" customFormat="1" ht="15.75" customHeight="1" x14ac:dyDescent="0.25">
      <c r="A153" s="208"/>
      <c r="B153" s="208"/>
      <c r="C153" s="208"/>
      <c r="D153" s="208"/>
      <c r="E153" s="208"/>
      <c r="F153" s="191"/>
      <c r="G153" s="212"/>
      <c r="H153" s="192"/>
      <c r="I153" s="171" t="s">
        <v>41</v>
      </c>
      <c r="J153" s="5">
        <f>(J152-J151)/J151</f>
        <v>-3.2374100719424537E-2</v>
      </c>
      <c r="K153" s="5">
        <f>(K152-K151)/K151</f>
        <v>-3.5714285714286221E-3</v>
      </c>
      <c r="L153" s="171" t="s">
        <v>50</v>
      </c>
      <c r="M153" s="171" t="s">
        <v>50</v>
      </c>
      <c r="N153" s="171" t="s">
        <v>50</v>
      </c>
      <c r="O153" s="171" t="s">
        <v>50</v>
      </c>
      <c r="P153" s="171" t="s">
        <v>50</v>
      </c>
      <c r="Q153" s="171" t="s">
        <v>50</v>
      </c>
      <c r="R153" s="191"/>
      <c r="S153" s="191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  <c r="AH153" s="97"/>
      <c r="AI153" s="97"/>
      <c r="AJ153" s="97"/>
      <c r="AK153" s="97"/>
      <c r="AL153" s="97"/>
      <c r="AM153" s="97"/>
      <c r="AN153" s="97"/>
      <c r="AO153" s="97"/>
      <c r="AP153" s="97"/>
      <c r="AQ153" s="97"/>
      <c r="AR153" s="97"/>
      <c r="AS153" s="97"/>
      <c r="AT153" s="97"/>
      <c r="AU153" s="97"/>
      <c r="AV153" s="97"/>
      <c r="AW153" s="97"/>
      <c r="AX153" s="97"/>
      <c r="AY153" s="97"/>
      <c r="AZ153" s="97"/>
      <c r="BA153" s="97"/>
      <c r="BB153" s="97"/>
      <c r="BC153" s="97"/>
      <c r="BD153" s="97"/>
      <c r="BE153" s="97"/>
      <c r="BF153" s="97"/>
      <c r="BG153" s="97"/>
      <c r="BH153" s="97"/>
      <c r="BI153" s="97"/>
      <c r="BJ153" s="97"/>
      <c r="BK153" s="97"/>
      <c r="BL153" s="97"/>
      <c r="BM153" s="97"/>
      <c r="BN153" s="97"/>
      <c r="BO153" s="97"/>
    </row>
    <row r="154" spans="1:67" ht="21.75" customHeight="1" x14ac:dyDescent="0.25">
      <c r="A154" s="208" t="s">
        <v>5</v>
      </c>
      <c r="B154" s="208" t="s">
        <v>57</v>
      </c>
      <c r="C154" s="208" t="s">
        <v>15</v>
      </c>
      <c r="D154" s="208" t="s">
        <v>25</v>
      </c>
      <c r="E154" s="208" t="s">
        <v>53</v>
      </c>
      <c r="F154" s="191"/>
      <c r="G154" s="212" t="s">
        <v>306</v>
      </c>
      <c r="H154" s="192" t="s">
        <v>307</v>
      </c>
      <c r="I154" s="171" t="s">
        <v>39</v>
      </c>
      <c r="J154" s="171">
        <v>63.2</v>
      </c>
      <c r="K154" s="171">
        <v>63.9</v>
      </c>
      <c r="L154" s="171">
        <v>64.5</v>
      </c>
      <c r="M154" s="171">
        <v>64.900000000000006</v>
      </c>
      <c r="N154" s="171">
        <v>65.099999999999994</v>
      </c>
      <c r="O154" s="171">
        <v>65.8</v>
      </c>
      <c r="P154" s="171">
        <v>66.5</v>
      </c>
      <c r="Q154" s="171">
        <v>67.099999999999994</v>
      </c>
      <c r="R154" s="191" t="s">
        <v>430</v>
      </c>
      <c r="S154" s="191"/>
    </row>
    <row r="155" spans="1:67" s="2" customFormat="1" ht="23.25" customHeight="1" x14ac:dyDescent="0.25">
      <c r="A155" s="208"/>
      <c r="B155" s="208"/>
      <c r="C155" s="208"/>
      <c r="D155" s="208"/>
      <c r="E155" s="208"/>
      <c r="F155" s="191"/>
      <c r="G155" s="212"/>
      <c r="H155" s="192"/>
      <c r="I155" s="171" t="s">
        <v>40</v>
      </c>
      <c r="J155" s="171">
        <v>59.2</v>
      </c>
      <c r="K155" s="171">
        <v>60.6</v>
      </c>
      <c r="L155" s="171" t="s">
        <v>50</v>
      </c>
      <c r="M155" s="171" t="s">
        <v>50</v>
      </c>
      <c r="N155" s="171" t="s">
        <v>50</v>
      </c>
      <c r="O155" s="171" t="s">
        <v>50</v>
      </c>
      <c r="P155" s="171" t="s">
        <v>50</v>
      </c>
      <c r="Q155" s="171" t="s">
        <v>50</v>
      </c>
      <c r="R155" s="211"/>
      <c r="S155" s="191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  <c r="AH155" s="97"/>
      <c r="AI155" s="97"/>
      <c r="AJ155" s="97"/>
      <c r="AK155" s="97"/>
      <c r="AL155" s="97"/>
      <c r="AM155" s="97"/>
      <c r="AN155" s="97"/>
      <c r="AO155" s="97"/>
      <c r="AP155" s="97"/>
      <c r="AQ155" s="97"/>
      <c r="AR155" s="97"/>
      <c r="AS155" s="97"/>
      <c r="AT155" s="97"/>
      <c r="AU155" s="97"/>
      <c r="AV155" s="97"/>
      <c r="AW155" s="97"/>
      <c r="AX155" s="97"/>
      <c r="AY155" s="97"/>
      <c r="AZ155" s="97"/>
      <c r="BA155" s="97"/>
      <c r="BB155" s="97"/>
      <c r="BC155" s="97"/>
      <c r="BD155" s="97"/>
      <c r="BE155" s="97"/>
      <c r="BF155" s="97"/>
      <c r="BG155" s="97"/>
      <c r="BH155" s="97"/>
      <c r="BI155" s="97"/>
      <c r="BJ155" s="97"/>
      <c r="BK155" s="97"/>
      <c r="BL155" s="97"/>
      <c r="BM155" s="97"/>
      <c r="BN155" s="97"/>
      <c r="BO155" s="97"/>
    </row>
    <row r="156" spans="1:67" s="2" customFormat="1" ht="27" customHeight="1" x14ac:dyDescent="0.25">
      <c r="A156" s="208"/>
      <c r="B156" s="208"/>
      <c r="C156" s="208"/>
      <c r="D156" s="208"/>
      <c r="E156" s="208"/>
      <c r="F156" s="191"/>
      <c r="G156" s="212"/>
      <c r="H156" s="192"/>
      <c r="I156" s="171" t="s">
        <v>41</v>
      </c>
      <c r="J156" s="5">
        <f>(J155-J154)/J154</f>
        <v>-6.3291139240506319E-2</v>
      </c>
      <c r="K156" s="5">
        <f>(K155-K154)/K154</f>
        <v>-5.1643192488262865E-2</v>
      </c>
      <c r="L156" s="171" t="s">
        <v>50</v>
      </c>
      <c r="M156" s="171" t="s">
        <v>50</v>
      </c>
      <c r="N156" s="171" t="s">
        <v>50</v>
      </c>
      <c r="O156" s="171" t="s">
        <v>50</v>
      </c>
      <c r="P156" s="171" t="s">
        <v>50</v>
      </c>
      <c r="Q156" s="171" t="s">
        <v>50</v>
      </c>
      <c r="R156" s="211"/>
      <c r="S156" s="191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  <c r="AH156" s="97"/>
      <c r="AI156" s="97"/>
      <c r="AJ156" s="97"/>
      <c r="AK156" s="97"/>
      <c r="AL156" s="97"/>
      <c r="AM156" s="97"/>
      <c r="AN156" s="97"/>
      <c r="AO156" s="97"/>
      <c r="AP156" s="97"/>
      <c r="AQ156" s="97"/>
      <c r="AR156" s="97"/>
      <c r="AS156" s="97"/>
      <c r="AT156" s="97"/>
      <c r="AU156" s="97"/>
      <c r="AV156" s="97"/>
      <c r="AW156" s="97"/>
      <c r="AX156" s="97"/>
      <c r="AY156" s="97"/>
      <c r="AZ156" s="97"/>
      <c r="BA156" s="97"/>
      <c r="BB156" s="97"/>
      <c r="BC156" s="97"/>
      <c r="BD156" s="97"/>
      <c r="BE156" s="97"/>
      <c r="BF156" s="97"/>
      <c r="BG156" s="97"/>
      <c r="BH156" s="97"/>
      <c r="BI156" s="97"/>
      <c r="BJ156" s="97"/>
      <c r="BK156" s="97"/>
      <c r="BL156" s="97"/>
      <c r="BM156" s="97"/>
      <c r="BN156" s="97"/>
      <c r="BO156" s="97"/>
    </row>
    <row r="157" spans="1:67" ht="23.25" customHeight="1" x14ac:dyDescent="0.25">
      <c r="A157" s="208" t="s">
        <v>5</v>
      </c>
      <c r="B157" s="208" t="s">
        <v>57</v>
      </c>
      <c r="C157" s="208" t="s">
        <v>15</v>
      </c>
      <c r="D157" s="208" t="s">
        <v>26</v>
      </c>
      <c r="E157" s="208" t="s">
        <v>54</v>
      </c>
      <c r="F157" s="191" t="s">
        <v>308</v>
      </c>
      <c r="G157" s="191" t="s">
        <v>309</v>
      </c>
      <c r="H157" s="192" t="s">
        <v>233</v>
      </c>
      <c r="I157" s="171" t="s">
        <v>39</v>
      </c>
      <c r="J157" s="171">
        <v>87.9</v>
      </c>
      <c r="K157" s="171">
        <v>88.2</v>
      </c>
      <c r="L157" s="171">
        <v>88.7</v>
      </c>
      <c r="M157" s="171">
        <v>89.1</v>
      </c>
      <c r="N157" s="171">
        <v>89.5</v>
      </c>
      <c r="O157" s="171">
        <v>90.2</v>
      </c>
      <c r="P157" s="171">
        <v>91.4</v>
      </c>
      <c r="Q157" s="171">
        <v>92.6</v>
      </c>
      <c r="R157" s="191" t="s">
        <v>431</v>
      </c>
      <c r="S157" s="191"/>
    </row>
    <row r="158" spans="1:67" s="2" customFormat="1" ht="21" customHeight="1" x14ac:dyDescent="0.25">
      <c r="A158" s="208"/>
      <c r="B158" s="208"/>
      <c r="C158" s="208"/>
      <c r="D158" s="208"/>
      <c r="E158" s="208"/>
      <c r="F158" s="191"/>
      <c r="G158" s="191"/>
      <c r="H158" s="192"/>
      <c r="I158" s="171" t="s">
        <v>40</v>
      </c>
      <c r="J158" s="171">
        <v>88.3</v>
      </c>
      <c r="K158" s="171">
        <v>88.4</v>
      </c>
      <c r="L158" s="171" t="s">
        <v>50</v>
      </c>
      <c r="M158" s="171" t="s">
        <v>50</v>
      </c>
      <c r="N158" s="171" t="s">
        <v>50</v>
      </c>
      <c r="O158" s="171" t="s">
        <v>50</v>
      </c>
      <c r="P158" s="171" t="s">
        <v>50</v>
      </c>
      <c r="Q158" s="171" t="s">
        <v>50</v>
      </c>
      <c r="R158" s="191"/>
      <c r="S158" s="191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  <c r="AH158" s="97"/>
      <c r="AI158" s="97"/>
      <c r="AJ158" s="97"/>
      <c r="AK158" s="97"/>
      <c r="AL158" s="97"/>
      <c r="AM158" s="97"/>
      <c r="AN158" s="97"/>
      <c r="AO158" s="97"/>
      <c r="AP158" s="97"/>
      <c r="AQ158" s="97"/>
      <c r="AR158" s="97"/>
      <c r="AS158" s="97"/>
      <c r="AT158" s="97"/>
      <c r="AU158" s="97"/>
      <c r="AV158" s="97"/>
      <c r="AW158" s="97"/>
      <c r="AX158" s="97"/>
      <c r="AY158" s="97"/>
      <c r="AZ158" s="97"/>
      <c r="BA158" s="97"/>
      <c r="BB158" s="97"/>
      <c r="BC158" s="97"/>
      <c r="BD158" s="97"/>
      <c r="BE158" s="97"/>
      <c r="BF158" s="97"/>
      <c r="BG158" s="97"/>
      <c r="BH158" s="97"/>
      <c r="BI158" s="97"/>
      <c r="BJ158" s="97"/>
      <c r="BK158" s="97"/>
      <c r="BL158" s="97"/>
      <c r="BM158" s="97"/>
      <c r="BN158" s="97"/>
      <c r="BO158" s="97"/>
    </row>
    <row r="159" spans="1:67" s="2" customFormat="1" ht="24.75" customHeight="1" x14ac:dyDescent="0.25">
      <c r="A159" s="208"/>
      <c r="B159" s="208"/>
      <c r="C159" s="208"/>
      <c r="D159" s="208"/>
      <c r="E159" s="208"/>
      <c r="F159" s="191"/>
      <c r="G159" s="191"/>
      <c r="H159" s="192"/>
      <c r="I159" s="171" t="s">
        <v>41</v>
      </c>
      <c r="J159" s="5">
        <f>(J158-J157)/J157</f>
        <v>4.55062571103517E-3</v>
      </c>
      <c r="K159" s="5">
        <f>(K158-K157)/K157</f>
        <v>2.2675736961451569E-3</v>
      </c>
      <c r="L159" s="171" t="s">
        <v>50</v>
      </c>
      <c r="M159" s="171" t="s">
        <v>50</v>
      </c>
      <c r="N159" s="171" t="s">
        <v>50</v>
      </c>
      <c r="O159" s="171" t="s">
        <v>50</v>
      </c>
      <c r="P159" s="171" t="s">
        <v>50</v>
      </c>
      <c r="Q159" s="171" t="s">
        <v>50</v>
      </c>
      <c r="R159" s="191"/>
      <c r="S159" s="191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  <c r="AH159" s="97"/>
      <c r="AI159" s="97"/>
      <c r="AJ159" s="97"/>
      <c r="AK159" s="97"/>
      <c r="AL159" s="97"/>
      <c r="AM159" s="97"/>
      <c r="AN159" s="97"/>
      <c r="AO159" s="97"/>
      <c r="AP159" s="97"/>
      <c r="AQ159" s="97"/>
      <c r="AR159" s="97"/>
      <c r="AS159" s="97"/>
      <c r="AT159" s="97"/>
      <c r="AU159" s="97"/>
      <c r="AV159" s="97"/>
      <c r="AW159" s="97"/>
      <c r="AX159" s="97"/>
      <c r="AY159" s="97"/>
      <c r="AZ159" s="97"/>
      <c r="BA159" s="97"/>
      <c r="BB159" s="97"/>
      <c r="BC159" s="97"/>
      <c r="BD159" s="97"/>
      <c r="BE159" s="97"/>
      <c r="BF159" s="97"/>
      <c r="BG159" s="97"/>
      <c r="BH159" s="97"/>
      <c r="BI159" s="97"/>
      <c r="BJ159" s="97"/>
      <c r="BK159" s="97"/>
      <c r="BL159" s="97"/>
      <c r="BM159" s="97"/>
      <c r="BN159" s="97"/>
      <c r="BO159" s="97"/>
    </row>
    <row r="160" spans="1:67" ht="21.75" customHeight="1" x14ac:dyDescent="0.25">
      <c r="A160" s="208" t="s">
        <v>5</v>
      </c>
      <c r="B160" s="208" t="s">
        <v>57</v>
      </c>
      <c r="C160" s="208" t="s">
        <v>15</v>
      </c>
      <c r="D160" s="208" t="s">
        <v>27</v>
      </c>
      <c r="E160" s="208" t="s">
        <v>55</v>
      </c>
      <c r="F160" s="191"/>
      <c r="G160" s="191" t="s">
        <v>310</v>
      </c>
      <c r="H160" s="192" t="s">
        <v>233</v>
      </c>
      <c r="I160" s="171" t="s">
        <v>39</v>
      </c>
      <c r="J160" s="171">
        <v>90.4</v>
      </c>
      <c r="K160" s="171">
        <v>90.8</v>
      </c>
      <c r="L160" s="171">
        <v>91.8</v>
      </c>
      <c r="M160" s="171">
        <v>92.6</v>
      </c>
      <c r="N160" s="171">
        <v>92.9</v>
      </c>
      <c r="O160" s="171">
        <v>93.8</v>
      </c>
      <c r="P160" s="171">
        <v>94.1</v>
      </c>
      <c r="Q160" s="171">
        <v>95.5</v>
      </c>
      <c r="R160" s="191" t="s">
        <v>432</v>
      </c>
      <c r="S160" s="191"/>
    </row>
    <row r="161" spans="1:67" s="2" customFormat="1" ht="21" customHeight="1" x14ac:dyDescent="0.25">
      <c r="A161" s="208"/>
      <c r="B161" s="208"/>
      <c r="C161" s="208"/>
      <c r="D161" s="208"/>
      <c r="E161" s="208"/>
      <c r="F161" s="191"/>
      <c r="G161" s="191"/>
      <c r="H161" s="192"/>
      <c r="I161" s="171" t="s">
        <v>40</v>
      </c>
      <c r="J161" s="171">
        <v>90.8</v>
      </c>
      <c r="K161" s="171">
        <v>90.2</v>
      </c>
      <c r="L161" s="171" t="s">
        <v>50</v>
      </c>
      <c r="M161" s="171" t="s">
        <v>50</v>
      </c>
      <c r="N161" s="171" t="s">
        <v>50</v>
      </c>
      <c r="O161" s="171" t="s">
        <v>50</v>
      </c>
      <c r="P161" s="171" t="s">
        <v>50</v>
      </c>
      <c r="Q161" s="171" t="s">
        <v>50</v>
      </c>
      <c r="R161" s="191"/>
      <c r="S161" s="191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  <c r="AH161" s="97"/>
      <c r="AI161" s="97"/>
      <c r="AJ161" s="97"/>
      <c r="AK161" s="97"/>
      <c r="AL161" s="97"/>
      <c r="AM161" s="97"/>
      <c r="AN161" s="97"/>
      <c r="AO161" s="97"/>
      <c r="AP161" s="97"/>
      <c r="AQ161" s="97"/>
      <c r="AR161" s="97"/>
      <c r="AS161" s="97"/>
      <c r="AT161" s="97"/>
      <c r="AU161" s="97"/>
      <c r="AV161" s="97"/>
      <c r="AW161" s="97"/>
      <c r="AX161" s="97"/>
      <c r="AY161" s="97"/>
      <c r="AZ161" s="97"/>
      <c r="BA161" s="97"/>
      <c r="BB161" s="97"/>
      <c r="BC161" s="97"/>
      <c r="BD161" s="97"/>
      <c r="BE161" s="97"/>
      <c r="BF161" s="97"/>
      <c r="BG161" s="97"/>
      <c r="BH161" s="97"/>
      <c r="BI161" s="97"/>
      <c r="BJ161" s="97"/>
      <c r="BK161" s="97"/>
      <c r="BL161" s="97"/>
      <c r="BM161" s="97"/>
      <c r="BN161" s="97"/>
      <c r="BO161" s="97"/>
    </row>
    <row r="162" spans="1:67" s="2" customFormat="1" ht="21" customHeight="1" x14ac:dyDescent="0.25">
      <c r="A162" s="208"/>
      <c r="B162" s="208"/>
      <c r="C162" s="208"/>
      <c r="D162" s="208"/>
      <c r="E162" s="208"/>
      <c r="F162" s="191"/>
      <c r="G162" s="191"/>
      <c r="H162" s="192"/>
      <c r="I162" s="171" t="s">
        <v>41</v>
      </c>
      <c r="J162" s="5">
        <f>(J161-J160)/J160</f>
        <v>4.4247787610618523E-3</v>
      </c>
      <c r="K162" s="5">
        <f>(K161-K160)/K160</f>
        <v>-6.6079295154184399E-3</v>
      </c>
      <c r="L162" s="171" t="s">
        <v>50</v>
      </c>
      <c r="M162" s="171" t="s">
        <v>50</v>
      </c>
      <c r="N162" s="171" t="s">
        <v>50</v>
      </c>
      <c r="O162" s="171" t="s">
        <v>50</v>
      </c>
      <c r="P162" s="171" t="s">
        <v>50</v>
      </c>
      <c r="Q162" s="171" t="s">
        <v>50</v>
      </c>
      <c r="R162" s="191"/>
      <c r="S162" s="191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  <c r="AH162" s="97"/>
      <c r="AI162" s="97"/>
      <c r="AJ162" s="97"/>
      <c r="AK162" s="97"/>
      <c r="AL162" s="97"/>
      <c r="AM162" s="97"/>
      <c r="AN162" s="97"/>
      <c r="AO162" s="97"/>
      <c r="AP162" s="97"/>
      <c r="AQ162" s="97"/>
      <c r="AR162" s="97"/>
      <c r="AS162" s="97"/>
      <c r="AT162" s="97"/>
      <c r="AU162" s="97"/>
      <c r="AV162" s="97"/>
      <c r="AW162" s="97"/>
      <c r="AX162" s="97"/>
      <c r="AY162" s="97"/>
      <c r="AZ162" s="97"/>
      <c r="BA162" s="97"/>
      <c r="BB162" s="97"/>
      <c r="BC162" s="97"/>
      <c r="BD162" s="97"/>
      <c r="BE162" s="97"/>
      <c r="BF162" s="97"/>
      <c r="BG162" s="97"/>
      <c r="BH162" s="97"/>
      <c r="BI162" s="97"/>
      <c r="BJ162" s="97"/>
      <c r="BK162" s="97"/>
      <c r="BL162" s="97"/>
      <c r="BM162" s="97"/>
      <c r="BN162" s="97"/>
      <c r="BO162" s="97"/>
    </row>
    <row r="163" spans="1:67" ht="48.75" customHeight="1" x14ac:dyDescent="0.25">
      <c r="A163" s="208" t="s">
        <v>5</v>
      </c>
      <c r="B163" s="208" t="s">
        <v>57</v>
      </c>
      <c r="C163" s="208" t="s">
        <v>17</v>
      </c>
      <c r="D163" s="208" t="s">
        <v>7</v>
      </c>
      <c r="E163" s="208" t="s">
        <v>56</v>
      </c>
      <c r="F163" s="191"/>
      <c r="G163" s="218" t="s">
        <v>311</v>
      </c>
      <c r="H163" s="192"/>
      <c r="I163" s="171" t="s">
        <v>39</v>
      </c>
      <c r="J163" s="171" t="s">
        <v>50</v>
      </c>
      <c r="K163" s="171" t="s">
        <v>50</v>
      </c>
      <c r="L163" s="8">
        <v>3</v>
      </c>
      <c r="M163" s="8">
        <v>7</v>
      </c>
      <c r="N163" s="8">
        <v>10</v>
      </c>
      <c r="O163" s="8">
        <v>10</v>
      </c>
      <c r="P163" s="8">
        <v>10</v>
      </c>
      <c r="Q163" s="8">
        <v>10</v>
      </c>
      <c r="R163" s="191" t="s">
        <v>731</v>
      </c>
      <c r="S163" s="191"/>
    </row>
    <row r="164" spans="1:67" s="2" customFormat="1" ht="48.75" customHeight="1" x14ac:dyDescent="0.25">
      <c r="A164" s="208"/>
      <c r="B164" s="208"/>
      <c r="C164" s="208"/>
      <c r="D164" s="208"/>
      <c r="E164" s="208"/>
      <c r="F164" s="191"/>
      <c r="G164" s="218"/>
      <c r="H164" s="192"/>
      <c r="I164" s="171" t="s">
        <v>40</v>
      </c>
      <c r="J164" s="171" t="s">
        <v>50</v>
      </c>
      <c r="K164" s="171" t="s">
        <v>50</v>
      </c>
      <c r="L164" s="171" t="s">
        <v>50</v>
      </c>
      <c r="M164" s="171" t="s">
        <v>50</v>
      </c>
      <c r="N164" s="171" t="s">
        <v>50</v>
      </c>
      <c r="O164" s="171" t="s">
        <v>50</v>
      </c>
      <c r="P164" s="171" t="s">
        <v>50</v>
      </c>
      <c r="Q164" s="171" t="s">
        <v>50</v>
      </c>
      <c r="R164" s="191"/>
      <c r="S164" s="191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  <c r="AH164" s="97"/>
      <c r="AI164" s="97"/>
      <c r="AJ164" s="97"/>
      <c r="AK164" s="97"/>
      <c r="AL164" s="97"/>
      <c r="AM164" s="97"/>
      <c r="AN164" s="97"/>
      <c r="AO164" s="97"/>
      <c r="AP164" s="97"/>
      <c r="AQ164" s="97"/>
      <c r="AR164" s="97"/>
      <c r="AS164" s="97"/>
      <c r="AT164" s="97"/>
      <c r="AU164" s="97"/>
      <c r="AV164" s="97"/>
      <c r="AW164" s="97"/>
      <c r="AX164" s="97"/>
      <c r="AY164" s="97"/>
      <c r="AZ164" s="97"/>
      <c r="BA164" s="97"/>
      <c r="BB164" s="97"/>
      <c r="BC164" s="97"/>
      <c r="BD164" s="97"/>
      <c r="BE164" s="97"/>
      <c r="BF164" s="97"/>
      <c r="BG164" s="97"/>
      <c r="BH164" s="97"/>
      <c r="BI164" s="97"/>
      <c r="BJ164" s="97"/>
      <c r="BK164" s="97"/>
      <c r="BL164" s="97"/>
      <c r="BM164" s="97"/>
      <c r="BN164" s="97"/>
      <c r="BO164" s="97"/>
    </row>
    <row r="165" spans="1:67" s="2" customFormat="1" ht="48.75" customHeight="1" x14ac:dyDescent="0.25">
      <c r="A165" s="208"/>
      <c r="B165" s="208"/>
      <c r="C165" s="208"/>
      <c r="D165" s="208"/>
      <c r="E165" s="208"/>
      <c r="F165" s="191"/>
      <c r="G165" s="218"/>
      <c r="H165" s="192"/>
      <c r="I165" s="171" t="s">
        <v>41</v>
      </c>
      <c r="J165" s="5" t="s">
        <v>50</v>
      </c>
      <c r="K165" s="5" t="s">
        <v>50</v>
      </c>
      <c r="L165" s="171" t="s">
        <v>50</v>
      </c>
      <c r="M165" s="171" t="s">
        <v>50</v>
      </c>
      <c r="N165" s="171" t="s">
        <v>50</v>
      </c>
      <c r="O165" s="171" t="s">
        <v>50</v>
      </c>
      <c r="P165" s="171" t="s">
        <v>50</v>
      </c>
      <c r="Q165" s="171" t="s">
        <v>50</v>
      </c>
      <c r="R165" s="191"/>
      <c r="S165" s="191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  <c r="AH165" s="97"/>
      <c r="AI165" s="97"/>
      <c r="AJ165" s="97"/>
      <c r="AK165" s="97"/>
      <c r="AL165" s="97"/>
      <c r="AM165" s="97"/>
      <c r="AN165" s="97"/>
      <c r="AO165" s="97"/>
      <c r="AP165" s="97"/>
      <c r="AQ165" s="97"/>
      <c r="AR165" s="97"/>
      <c r="AS165" s="97"/>
      <c r="AT165" s="97"/>
      <c r="AU165" s="97"/>
      <c r="AV165" s="97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  <c r="BI165" s="97"/>
      <c r="BJ165" s="97"/>
      <c r="BK165" s="97"/>
      <c r="BL165" s="97"/>
      <c r="BM165" s="97"/>
      <c r="BN165" s="97"/>
      <c r="BO165" s="97"/>
    </row>
    <row r="166" spans="1:67" ht="66.75" customHeight="1" x14ac:dyDescent="0.25">
      <c r="A166" s="208" t="s">
        <v>5</v>
      </c>
      <c r="B166" s="208" t="s">
        <v>57</v>
      </c>
      <c r="C166" s="208" t="s">
        <v>17</v>
      </c>
      <c r="D166" s="208" t="s">
        <v>27</v>
      </c>
      <c r="E166" s="208" t="s">
        <v>55</v>
      </c>
      <c r="F166" s="191"/>
      <c r="G166" s="218" t="s">
        <v>312</v>
      </c>
      <c r="H166" s="192"/>
      <c r="I166" s="171" t="s">
        <v>39</v>
      </c>
      <c r="J166" s="171" t="s">
        <v>50</v>
      </c>
      <c r="K166" s="171" t="s">
        <v>50</v>
      </c>
      <c r="L166" s="171">
        <v>7.5</v>
      </c>
      <c r="M166" s="171">
        <v>17.5</v>
      </c>
      <c r="N166" s="8">
        <v>25</v>
      </c>
      <c r="O166" s="8">
        <v>25</v>
      </c>
      <c r="P166" s="171" t="s">
        <v>50</v>
      </c>
      <c r="Q166" s="171" t="s">
        <v>50</v>
      </c>
      <c r="R166" s="191" t="s">
        <v>731</v>
      </c>
      <c r="S166" s="191"/>
    </row>
    <row r="167" spans="1:67" s="2" customFormat="1" ht="63" customHeight="1" x14ac:dyDescent="0.25">
      <c r="A167" s="208"/>
      <c r="B167" s="208"/>
      <c r="C167" s="208"/>
      <c r="D167" s="208"/>
      <c r="E167" s="208"/>
      <c r="F167" s="191"/>
      <c r="G167" s="218"/>
      <c r="H167" s="192"/>
      <c r="I167" s="171" t="s">
        <v>40</v>
      </c>
      <c r="J167" s="171" t="s">
        <v>50</v>
      </c>
      <c r="K167" s="171" t="s">
        <v>50</v>
      </c>
      <c r="L167" s="171" t="s">
        <v>50</v>
      </c>
      <c r="M167" s="171" t="s">
        <v>50</v>
      </c>
      <c r="N167" s="171" t="s">
        <v>50</v>
      </c>
      <c r="O167" s="171" t="s">
        <v>50</v>
      </c>
      <c r="P167" s="171" t="s">
        <v>50</v>
      </c>
      <c r="Q167" s="171" t="s">
        <v>50</v>
      </c>
      <c r="R167" s="191"/>
      <c r="S167" s="191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  <c r="AH167" s="97"/>
      <c r="AI167" s="97"/>
      <c r="AJ167" s="97"/>
      <c r="AK167" s="97"/>
      <c r="AL167" s="97"/>
      <c r="AM167" s="97"/>
      <c r="AN167" s="97"/>
      <c r="AO167" s="97"/>
      <c r="AP167" s="97"/>
      <c r="AQ167" s="97"/>
      <c r="AR167" s="97"/>
      <c r="AS167" s="97"/>
      <c r="AT167" s="97"/>
      <c r="AU167" s="97"/>
      <c r="AV167" s="97"/>
      <c r="AW167" s="97"/>
      <c r="AX167" s="97"/>
      <c r="AY167" s="97"/>
      <c r="AZ167" s="97"/>
      <c r="BA167" s="97"/>
      <c r="BB167" s="97"/>
      <c r="BC167" s="97"/>
      <c r="BD167" s="97"/>
      <c r="BE167" s="97"/>
      <c r="BF167" s="97"/>
      <c r="BG167" s="97"/>
      <c r="BH167" s="97"/>
      <c r="BI167" s="97"/>
      <c r="BJ167" s="97"/>
      <c r="BK167" s="97"/>
      <c r="BL167" s="97"/>
      <c r="BM167" s="97"/>
      <c r="BN167" s="97"/>
      <c r="BO167" s="97"/>
    </row>
    <row r="168" spans="1:67" s="2" customFormat="1" ht="64.5" customHeight="1" x14ac:dyDescent="0.25">
      <c r="A168" s="208"/>
      <c r="B168" s="208"/>
      <c r="C168" s="208"/>
      <c r="D168" s="208"/>
      <c r="E168" s="208"/>
      <c r="F168" s="191"/>
      <c r="G168" s="218"/>
      <c r="H168" s="192"/>
      <c r="I168" s="171" t="s">
        <v>41</v>
      </c>
      <c r="J168" s="5" t="s">
        <v>50</v>
      </c>
      <c r="K168" s="5" t="s">
        <v>50</v>
      </c>
      <c r="L168" s="171" t="s">
        <v>50</v>
      </c>
      <c r="M168" s="171" t="s">
        <v>50</v>
      </c>
      <c r="N168" s="171" t="s">
        <v>50</v>
      </c>
      <c r="O168" s="171" t="s">
        <v>50</v>
      </c>
      <c r="P168" s="171" t="s">
        <v>50</v>
      </c>
      <c r="Q168" s="171" t="s">
        <v>50</v>
      </c>
      <c r="R168" s="191"/>
      <c r="S168" s="191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  <c r="AH168" s="97"/>
      <c r="AI168" s="97"/>
      <c r="AJ168" s="97"/>
      <c r="AK168" s="97"/>
      <c r="AL168" s="97"/>
      <c r="AM168" s="97"/>
      <c r="AN168" s="97"/>
      <c r="AO168" s="97"/>
      <c r="AP168" s="97"/>
      <c r="AQ168" s="97"/>
      <c r="AR168" s="97"/>
      <c r="AS168" s="97"/>
      <c r="AT168" s="97"/>
      <c r="AU168" s="97"/>
      <c r="AV168" s="97"/>
      <c r="AW168" s="97"/>
      <c r="AX168" s="97"/>
      <c r="AY168" s="97"/>
      <c r="AZ168" s="97"/>
      <c r="BA168" s="97"/>
      <c r="BB168" s="97"/>
      <c r="BC168" s="97"/>
      <c r="BD168" s="97"/>
      <c r="BE168" s="97"/>
      <c r="BF168" s="97"/>
      <c r="BG168" s="97"/>
      <c r="BH168" s="97"/>
      <c r="BI168" s="97"/>
      <c r="BJ168" s="97"/>
      <c r="BK168" s="97"/>
      <c r="BL168" s="97"/>
      <c r="BM168" s="97"/>
      <c r="BN168" s="97"/>
      <c r="BO168" s="97"/>
    </row>
    <row r="169" spans="1:67" ht="45" customHeight="1" x14ac:dyDescent="0.25">
      <c r="A169" s="208" t="s">
        <v>5</v>
      </c>
      <c r="B169" s="208" t="s">
        <v>57</v>
      </c>
      <c r="C169" s="208" t="s">
        <v>17</v>
      </c>
      <c r="D169" s="208" t="s">
        <v>28</v>
      </c>
      <c r="E169" s="208" t="s">
        <v>56</v>
      </c>
      <c r="F169" s="191" t="s">
        <v>313</v>
      </c>
      <c r="G169" s="191" t="s">
        <v>314</v>
      </c>
      <c r="H169" s="192" t="s">
        <v>319</v>
      </c>
      <c r="I169" s="171" t="s">
        <v>39</v>
      </c>
      <c r="J169" s="8">
        <v>35</v>
      </c>
      <c r="K169" s="8">
        <v>34</v>
      </c>
      <c r="L169" s="8">
        <v>72</v>
      </c>
      <c r="M169" s="8">
        <v>59</v>
      </c>
      <c r="N169" s="8">
        <v>59</v>
      </c>
      <c r="O169" s="8">
        <v>59</v>
      </c>
      <c r="P169" s="8">
        <v>59</v>
      </c>
      <c r="Q169" s="8">
        <v>59</v>
      </c>
      <c r="R169" s="191" t="s">
        <v>433</v>
      </c>
      <c r="S169" s="191"/>
    </row>
    <row r="170" spans="1:67" s="2" customFormat="1" ht="33" customHeight="1" x14ac:dyDescent="0.25">
      <c r="A170" s="208"/>
      <c r="B170" s="208"/>
      <c r="C170" s="208"/>
      <c r="D170" s="208"/>
      <c r="E170" s="208"/>
      <c r="F170" s="191"/>
      <c r="G170" s="191"/>
      <c r="H170" s="192"/>
      <c r="I170" s="171" t="s">
        <v>40</v>
      </c>
      <c r="J170" s="171">
        <v>34</v>
      </c>
      <c r="K170" s="171">
        <v>40</v>
      </c>
      <c r="L170" s="171" t="s">
        <v>50</v>
      </c>
      <c r="M170" s="171" t="s">
        <v>50</v>
      </c>
      <c r="N170" s="171" t="s">
        <v>50</v>
      </c>
      <c r="O170" s="171" t="s">
        <v>50</v>
      </c>
      <c r="P170" s="171" t="s">
        <v>50</v>
      </c>
      <c r="Q170" s="171" t="s">
        <v>50</v>
      </c>
      <c r="R170" s="211"/>
      <c r="S170" s="191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  <c r="AH170" s="97"/>
      <c r="AI170" s="97"/>
      <c r="AJ170" s="97"/>
      <c r="AK170" s="97"/>
      <c r="AL170" s="97"/>
      <c r="AM170" s="97"/>
      <c r="AN170" s="97"/>
      <c r="AO170" s="97"/>
      <c r="AP170" s="97"/>
      <c r="AQ170" s="97"/>
      <c r="AR170" s="97"/>
      <c r="AS170" s="97"/>
      <c r="AT170" s="97"/>
      <c r="AU170" s="97"/>
      <c r="AV170" s="97"/>
      <c r="AW170" s="97"/>
      <c r="AX170" s="97"/>
      <c r="AY170" s="97"/>
      <c r="AZ170" s="97"/>
      <c r="BA170" s="97"/>
      <c r="BB170" s="97"/>
      <c r="BC170" s="97"/>
      <c r="BD170" s="97"/>
      <c r="BE170" s="97"/>
      <c r="BF170" s="97"/>
      <c r="BG170" s="97"/>
      <c r="BH170" s="97"/>
      <c r="BI170" s="97"/>
      <c r="BJ170" s="97"/>
      <c r="BK170" s="97"/>
      <c r="BL170" s="97"/>
      <c r="BM170" s="97"/>
      <c r="BN170" s="97"/>
      <c r="BO170" s="97"/>
    </row>
    <row r="171" spans="1:67" s="2" customFormat="1" ht="37.5" customHeight="1" x14ac:dyDescent="0.25">
      <c r="A171" s="208"/>
      <c r="B171" s="208"/>
      <c r="C171" s="208"/>
      <c r="D171" s="208"/>
      <c r="E171" s="208"/>
      <c r="F171" s="191"/>
      <c r="G171" s="191"/>
      <c r="H171" s="192"/>
      <c r="I171" s="171" t="s">
        <v>41</v>
      </c>
      <c r="J171" s="5">
        <f>(J170-J169)/J169</f>
        <v>-2.8571428571428571E-2</v>
      </c>
      <c r="K171" s="5">
        <f>(K170-K169)/K169</f>
        <v>0.17647058823529413</v>
      </c>
      <c r="L171" s="171" t="s">
        <v>50</v>
      </c>
      <c r="M171" s="171" t="s">
        <v>50</v>
      </c>
      <c r="N171" s="171" t="s">
        <v>50</v>
      </c>
      <c r="O171" s="171" t="s">
        <v>50</v>
      </c>
      <c r="P171" s="171" t="s">
        <v>50</v>
      </c>
      <c r="Q171" s="171" t="s">
        <v>50</v>
      </c>
      <c r="R171" s="211"/>
      <c r="S171" s="191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  <c r="AV171" s="97"/>
      <c r="AW171" s="97"/>
      <c r="AX171" s="97"/>
      <c r="AY171" s="97"/>
      <c r="AZ171" s="97"/>
      <c r="BA171" s="97"/>
      <c r="BB171" s="97"/>
      <c r="BC171" s="97"/>
      <c r="BD171" s="97"/>
      <c r="BE171" s="97"/>
      <c r="BF171" s="97"/>
      <c r="BG171" s="97"/>
      <c r="BH171" s="97"/>
      <c r="BI171" s="97"/>
      <c r="BJ171" s="97"/>
      <c r="BK171" s="97"/>
      <c r="BL171" s="97"/>
      <c r="BM171" s="97"/>
      <c r="BN171" s="97"/>
      <c r="BO171" s="97"/>
    </row>
    <row r="172" spans="1:67" ht="41.25" customHeight="1" x14ac:dyDescent="0.25">
      <c r="A172" s="208" t="s">
        <v>5</v>
      </c>
      <c r="B172" s="208" t="s">
        <v>57</v>
      </c>
      <c r="C172" s="208" t="s">
        <v>17</v>
      </c>
      <c r="D172" s="208" t="s">
        <v>29</v>
      </c>
      <c r="E172" s="208" t="s">
        <v>58</v>
      </c>
      <c r="F172" s="191"/>
      <c r="G172" s="191" t="s">
        <v>315</v>
      </c>
      <c r="H172" s="192" t="s">
        <v>319</v>
      </c>
      <c r="I172" s="171" t="s">
        <v>39</v>
      </c>
      <c r="J172" s="8">
        <v>626</v>
      </c>
      <c r="K172" s="8">
        <v>650</v>
      </c>
      <c r="L172" s="8">
        <v>650</v>
      </c>
      <c r="M172" s="8">
        <v>650</v>
      </c>
      <c r="N172" s="8">
        <v>650</v>
      </c>
      <c r="O172" s="8">
        <v>650</v>
      </c>
      <c r="P172" s="8">
        <v>650</v>
      </c>
      <c r="Q172" s="8">
        <v>650</v>
      </c>
      <c r="R172" s="191" t="s">
        <v>434</v>
      </c>
      <c r="S172" s="191"/>
    </row>
    <row r="173" spans="1:67" s="2" customFormat="1" ht="47.25" customHeight="1" x14ac:dyDescent="0.25">
      <c r="A173" s="208"/>
      <c r="B173" s="208"/>
      <c r="C173" s="208"/>
      <c r="D173" s="208"/>
      <c r="E173" s="208"/>
      <c r="F173" s="191"/>
      <c r="G173" s="191"/>
      <c r="H173" s="192"/>
      <c r="I173" s="171" t="s">
        <v>40</v>
      </c>
      <c r="J173" s="8">
        <v>757</v>
      </c>
      <c r="K173" s="8">
        <v>965</v>
      </c>
      <c r="L173" s="171" t="s">
        <v>50</v>
      </c>
      <c r="M173" s="171" t="s">
        <v>50</v>
      </c>
      <c r="N173" s="171" t="s">
        <v>50</v>
      </c>
      <c r="O173" s="171" t="s">
        <v>50</v>
      </c>
      <c r="P173" s="171" t="s">
        <v>50</v>
      </c>
      <c r="Q173" s="171" t="s">
        <v>50</v>
      </c>
      <c r="R173" s="191"/>
      <c r="S173" s="191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  <c r="AH173" s="97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7"/>
      <c r="BD173" s="97"/>
      <c r="BE173" s="97"/>
      <c r="BF173" s="97"/>
      <c r="BG173" s="97"/>
      <c r="BH173" s="97"/>
      <c r="BI173" s="97"/>
      <c r="BJ173" s="97"/>
      <c r="BK173" s="97"/>
      <c r="BL173" s="97"/>
      <c r="BM173" s="97"/>
      <c r="BN173" s="97"/>
      <c r="BO173" s="97"/>
    </row>
    <row r="174" spans="1:67" s="2" customFormat="1" ht="40.5" customHeight="1" x14ac:dyDescent="0.25">
      <c r="A174" s="208"/>
      <c r="B174" s="208"/>
      <c r="C174" s="208"/>
      <c r="D174" s="208"/>
      <c r="E174" s="208"/>
      <c r="F174" s="191"/>
      <c r="G174" s="191"/>
      <c r="H174" s="192"/>
      <c r="I174" s="171" t="s">
        <v>41</v>
      </c>
      <c r="J174" s="5">
        <f>(J173-J172)/J172</f>
        <v>0.20926517571884984</v>
      </c>
      <c r="K174" s="5">
        <f>(K173-K172)/K172</f>
        <v>0.48461538461538461</v>
      </c>
      <c r="L174" s="171" t="s">
        <v>50</v>
      </c>
      <c r="M174" s="171" t="s">
        <v>50</v>
      </c>
      <c r="N174" s="171" t="s">
        <v>50</v>
      </c>
      <c r="O174" s="171" t="s">
        <v>50</v>
      </c>
      <c r="P174" s="171" t="s">
        <v>50</v>
      </c>
      <c r="Q174" s="171" t="s">
        <v>50</v>
      </c>
      <c r="R174" s="191"/>
      <c r="S174" s="191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  <c r="AH174" s="97"/>
      <c r="AI174" s="97"/>
      <c r="AJ174" s="97"/>
      <c r="AK174" s="97"/>
      <c r="AL174" s="97"/>
      <c r="AM174" s="97"/>
      <c r="AN174" s="97"/>
      <c r="AO174" s="97"/>
      <c r="AP174" s="97"/>
      <c r="AQ174" s="97"/>
      <c r="AR174" s="97"/>
      <c r="AS174" s="97"/>
      <c r="AT174" s="97"/>
      <c r="AU174" s="97"/>
      <c r="AV174" s="97"/>
      <c r="AW174" s="97"/>
      <c r="AX174" s="97"/>
      <c r="AY174" s="97"/>
      <c r="AZ174" s="97"/>
      <c r="BA174" s="97"/>
      <c r="BB174" s="97"/>
      <c r="BC174" s="97"/>
      <c r="BD174" s="97"/>
      <c r="BE174" s="97"/>
      <c r="BF174" s="97"/>
      <c r="BG174" s="97"/>
      <c r="BH174" s="97"/>
      <c r="BI174" s="97"/>
      <c r="BJ174" s="97"/>
      <c r="BK174" s="97"/>
      <c r="BL174" s="97"/>
      <c r="BM174" s="97"/>
      <c r="BN174" s="97"/>
      <c r="BO174" s="97"/>
    </row>
    <row r="175" spans="1:67" ht="21.75" customHeight="1" x14ac:dyDescent="0.25">
      <c r="A175" s="208" t="s">
        <v>5</v>
      </c>
      <c r="B175" s="208" t="s">
        <v>57</v>
      </c>
      <c r="C175" s="208" t="s">
        <v>5</v>
      </c>
      <c r="D175" s="208" t="s">
        <v>7</v>
      </c>
      <c r="E175" s="208" t="s">
        <v>59</v>
      </c>
      <c r="F175" s="191"/>
      <c r="G175" s="191" t="s">
        <v>316</v>
      </c>
      <c r="H175" s="192" t="s">
        <v>233</v>
      </c>
      <c r="I175" s="171" t="s">
        <v>39</v>
      </c>
      <c r="J175" s="171">
        <v>88.2</v>
      </c>
      <c r="K175" s="8">
        <v>89</v>
      </c>
      <c r="L175" s="171">
        <v>90.5</v>
      </c>
      <c r="M175" s="171">
        <v>91.2</v>
      </c>
      <c r="N175" s="171">
        <v>92.5</v>
      </c>
      <c r="O175" s="171">
        <v>93.5</v>
      </c>
      <c r="P175" s="171">
        <v>94.3</v>
      </c>
      <c r="Q175" s="171">
        <v>95.7</v>
      </c>
      <c r="R175" s="191" t="s">
        <v>435</v>
      </c>
      <c r="S175" s="191"/>
    </row>
    <row r="176" spans="1:67" s="2" customFormat="1" ht="30" customHeight="1" x14ac:dyDescent="0.25">
      <c r="A176" s="208"/>
      <c r="B176" s="208"/>
      <c r="C176" s="208"/>
      <c r="D176" s="208"/>
      <c r="E176" s="208"/>
      <c r="F176" s="191"/>
      <c r="G176" s="191"/>
      <c r="H176" s="192"/>
      <c r="I176" s="171" t="s">
        <v>40</v>
      </c>
      <c r="J176" s="171">
        <v>88.2</v>
      </c>
      <c r="K176" s="171">
        <v>86.8</v>
      </c>
      <c r="L176" s="171" t="s">
        <v>50</v>
      </c>
      <c r="M176" s="171" t="s">
        <v>50</v>
      </c>
      <c r="N176" s="171" t="s">
        <v>50</v>
      </c>
      <c r="O176" s="171" t="s">
        <v>50</v>
      </c>
      <c r="P176" s="171" t="s">
        <v>50</v>
      </c>
      <c r="Q176" s="171" t="s">
        <v>50</v>
      </c>
      <c r="R176" s="191"/>
      <c r="S176" s="191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  <c r="AH176" s="97"/>
      <c r="AI176" s="97"/>
      <c r="AJ176" s="97"/>
      <c r="AK176" s="97"/>
      <c r="AL176" s="97"/>
      <c r="AM176" s="97"/>
      <c r="AN176" s="97"/>
      <c r="AO176" s="97"/>
      <c r="AP176" s="97"/>
      <c r="AQ176" s="97"/>
      <c r="AR176" s="97"/>
      <c r="AS176" s="97"/>
      <c r="AT176" s="97"/>
      <c r="AU176" s="97"/>
      <c r="AV176" s="97"/>
      <c r="AW176" s="97"/>
      <c r="AX176" s="97"/>
      <c r="AY176" s="97"/>
      <c r="AZ176" s="97"/>
      <c r="BA176" s="97"/>
      <c r="BB176" s="97"/>
      <c r="BC176" s="97"/>
      <c r="BD176" s="97"/>
      <c r="BE176" s="97"/>
      <c r="BF176" s="97"/>
      <c r="BG176" s="97"/>
      <c r="BH176" s="97"/>
      <c r="BI176" s="97"/>
      <c r="BJ176" s="97"/>
      <c r="BK176" s="97"/>
      <c r="BL176" s="97"/>
      <c r="BM176" s="97"/>
      <c r="BN176" s="97"/>
      <c r="BO176" s="97"/>
    </row>
    <row r="177" spans="1:67" s="2" customFormat="1" ht="31.5" customHeight="1" x14ac:dyDescent="0.25">
      <c r="A177" s="208"/>
      <c r="B177" s="208"/>
      <c r="C177" s="208"/>
      <c r="D177" s="208"/>
      <c r="E177" s="208"/>
      <c r="F177" s="191"/>
      <c r="G177" s="191"/>
      <c r="H177" s="192"/>
      <c r="I177" s="171" t="s">
        <v>41</v>
      </c>
      <c r="J177" s="5">
        <f>(J176-J175)/J175</f>
        <v>0</v>
      </c>
      <c r="K177" s="5">
        <f>(K176-K175)/K175</f>
        <v>-2.4719101123595537E-2</v>
      </c>
      <c r="L177" s="171" t="s">
        <v>50</v>
      </c>
      <c r="M177" s="171" t="s">
        <v>50</v>
      </c>
      <c r="N177" s="171" t="s">
        <v>50</v>
      </c>
      <c r="O177" s="171" t="s">
        <v>50</v>
      </c>
      <c r="P177" s="171" t="s">
        <v>50</v>
      </c>
      <c r="Q177" s="171" t="s">
        <v>50</v>
      </c>
      <c r="R177" s="191"/>
      <c r="S177" s="191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  <c r="AH177" s="97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7"/>
      <c r="AT177" s="97"/>
      <c r="AU177" s="97"/>
      <c r="AV177" s="97"/>
      <c r="AW177" s="97"/>
      <c r="AX177" s="97"/>
      <c r="AY177" s="97"/>
      <c r="AZ177" s="97"/>
      <c r="BA177" s="97"/>
      <c r="BB177" s="97"/>
      <c r="BC177" s="97"/>
      <c r="BD177" s="97"/>
      <c r="BE177" s="97"/>
      <c r="BF177" s="97"/>
      <c r="BG177" s="97"/>
      <c r="BH177" s="97"/>
      <c r="BI177" s="97"/>
      <c r="BJ177" s="97"/>
      <c r="BK177" s="97"/>
      <c r="BL177" s="97"/>
      <c r="BM177" s="97"/>
      <c r="BN177" s="97"/>
      <c r="BO177" s="97"/>
    </row>
    <row r="178" spans="1:67" ht="21" customHeight="1" x14ac:dyDescent="0.25">
      <c r="A178" s="208" t="s">
        <v>5</v>
      </c>
      <c r="B178" s="208" t="s">
        <v>57</v>
      </c>
      <c r="C178" s="208" t="s">
        <v>5</v>
      </c>
      <c r="D178" s="208" t="s">
        <v>30</v>
      </c>
      <c r="E178" s="208" t="s">
        <v>60</v>
      </c>
      <c r="F178" s="191"/>
      <c r="G178" s="191" t="s">
        <v>317</v>
      </c>
      <c r="H178" s="192" t="s">
        <v>233</v>
      </c>
      <c r="I178" s="171" t="s">
        <v>39</v>
      </c>
      <c r="J178" s="171">
        <v>89.1</v>
      </c>
      <c r="K178" s="171">
        <v>90.1</v>
      </c>
      <c r="L178" s="171">
        <v>91.5</v>
      </c>
      <c r="M178" s="171">
        <v>92.8</v>
      </c>
      <c r="N178" s="171">
        <v>93.7</v>
      </c>
      <c r="O178" s="171">
        <v>94.2</v>
      </c>
      <c r="P178" s="171">
        <v>95.1</v>
      </c>
      <c r="Q178" s="171">
        <v>97.1</v>
      </c>
      <c r="R178" s="191" t="s">
        <v>436</v>
      </c>
      <c r="S178" s="191"/>
    </row>
    <row r="179" spans="1:67" s="2" customFormat="1" ht="21" customHeight="1" x14ac:dyDescent="0.25">
      <c r="A179" s="208"/>
      <c r="B179" s="208"/>
      <c r="C179" s="208"/>
      <c r="D179" s="208"/>
      <c r="E179" s="208"/>
      <c r="F179" s="191"/>
      <c r="G179" s="191"/>
      <c r="H179" s="192"/>
      <c r="I179" s="171" t="s">
        <v>40</v>
      </c>
      <c r="J179" s="171">
        <v>89.1</v>
      </c>
      <c r="K179" s="171">
        <v>90.2</v>
      </c>
      <c r="L179" s="171" t="s">
        <v>50</v>
      </c>
      <c r="M179" s="171" t="s">
        <v>50</v>
      </c>
      <c r="N179" s="171" t="s">
        <v>50</v>
      </c>
      <c r="O179" s="171" t="s">
        <v>50</v>
      </c>
      <c r="P179" s="171" t="s">
        <v>50</v>
      </c>
      <c r="Q179" s="171" t="s">
        <v>50</v>
      </c>
      <c r="R179" s="191"/>
      <c r="S179" s="191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  <c r="AH179" s="97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  <c r="BI179" s="97"/>
      <c r="BJ179" s="97"/>
      <c r="BK179" s="97"/>
      <c r="BL179" s="97"/>
      <c r="BM179" s="97"/>
      <c r="BN179" s="97"/>
      <c r="BO179" s="97"/>
    </row>
    <row r="180" spans="1:67" s="2" customFormat="1" ht="21" customHeight="1" x14ac:dyDescent="0.25">
      <c r="A180" s="208"/>
      <c r="B180" s="208"/>
      <c r="C180" s="208"/>
      <c r="D180" s="208"/>
      <c r="E180" s="208"/>
      <c r="F180" s="191"/>
      <c r="G180" s="191"/>
      <c r="H180" s="192"/>
      <c r="I180" s="171" t="s">
        <v>41</v>
      </c>
      <c r="J180" s="5">
        <f>(J179-J178)/J178</f>
        <v>0</v>
      </c>
      <c r="K180" s="5">
        <f>(K179-K178)/K178</f>
        <v>1.1098779134296175E-3</v>
      </c>
      <c r="L180" s="171" t="s">
        <v>50</v>
      </c>
      <c r="M180" s="171" t="s">
        <v>50</v>
      </c>
      <c r="N180" s="171" t="s">
        <v>50</v>
      </c>
      <c r="O180" s="171" t="s">
        <v>50</v>
      </c>
      <c r="P180" s="171" t="s">
        <v>50</v>
      </c>
      <c r="Q180" s="171" t="s">
        <v>50</v>
      </c>
      <c r="R180" s="191"/>
      <c r="S180" s="191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  <c r="AH180" s="97"/>
      <c r="AI180" s="97"/>
      <c r="AJ180" s="97"/>
      <c r="AK180" s="97"/>
      <c r="AL180" s="97"/>
      <c r="AM180" s="97"/>
      <c r="AN180" s="97"/>
      <c r="AO180" s="97"/>
      <c r="AP180" s="97"/>
      <c r="AQ180" s="97"/>
      <c r="AR180" s="97"/>
      <c r="AS180" s="97"/>
      <c r="AT180" s="97"/>
      <c r="AU180" s="97"/>
      <c r="AV180" s="97"/>
      <c r="AW180" s="97"/>
      <c r="AX180" s="97"/>
      <c r="AY180" s="97"/>
      <c r="AZ180" s="97"/>
      <c r="BA180" s="97"/>
      <c r="BB180" s="97"/>
      <c r="BC180" s="97"/>
      <c r="BD180" s="97"/>
      <c r="BE180" s="97"/>
      <c r="BF180" s="97"/>
      <c r="BG180" s="97"/>
      <c r="BH180" s="97"/>
      <c r="BI180" s="97"/>
      <c r="BJ180" s="97"/>
      <c r="BK180" s="97"/>
      <c r="BL180" s="97"/>
      <c r="BM180" s="97"/>
      <c r="BN180" s="97"/>
      <c r="BO180" s="97"/>
    </row>
    <row r="181" spans="1:67" ht="19.5" customHeight="1" x14ac:dyDescent="0.25">
      <c r="A181" s="208" t="s">
        <v>5</v>
      </c>
      <c r="B181" s="208" t="s">
        <v>57</v>
      </c>
      <c r="C181" s="208" t="s">
        <v>5</v>
      </c>
      <c r="D181" s="208" t="s">
        <v>31</v>
      </c>
      <c r="E181" s="208" t="s">
        <v>61</v>
      </c>
      <c r="F181" s="191"/>
      <c r="G181" s="191" t="s">
        <v>318</v>
      </c>
      <c r="H181" s="192"/>
      <c r="I181" s="171" t="s">
        <v>39</v>
      </c>
      <c r="J181" s="171">
        <v>1.37</v>
      </c>
      <c r="K181" s="171">
        <v>1.35</v>
      </c>
      <c r="L181" s="171">
        <v>1.32</v>
      </c>
      <c r="M181" s="171">
        <v>1.3</v>
      </c>
      <c r="N181" s="171">
        <v>1.28</v>
      </c>
      <c r="O181" s="171">
        <v>1.27</v>
      </c>
      <c r="P181" s="171">
        <v>1.25</v>
      </c>
      <c r="Q181" s="171">
        <v>1.2</v>
      </c>
      <c r="R181" s="191" t="s">
        <v>437</v>
      </c>
      <c r="S181" s="191"/>
    </row>
    <row r="182" spans="1:67" s="2" customFormat="1" ht="16.5" customHeight="1" x14ac:dyDescent="0.25">
      <c r="A182" s="208"/>
      <c r="B182" s="208"/>
      <c r="C182" s="208"/>
      <c r="D182" s="208"/>
      <c r="E182" s="208"/>
      <c r="F182" s="191"/>
      <c r="G182" s="191"/>
      <c r="H182" s="192"/>
      <c r="I182" s="171" t="s">
        <v>40</v>
      </c>
      <c r="J182" s="171">
        <v>1.39</v>
      </c>
      <c r="K182" s="171">
        <v>1.34</v>
      </c>
      <c r="L182" s="171" t="s">
        <v>50</v>
      </c>
      <c r="M182" s="171" t="s">
        <v>50</v>
      </c>
      <c r="N182" s="171" t="s">
        <v>50</v>
      </c>
      <c r="O182" s="171" t="s">
        <v>50</v>
      </c>
      <c r="P182" s="171" t="s">
        <v>50</v>
      </c>
      <c r="Q182" s="171" t="s">
        <v>50</v>
      </c>
      <c r="R182" s="191"/>
      <c r="S182" s="191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  <c r="AH182" s="97"/>
      <c r="AI182" s="97"/>
      <c r="AJ182" s="97"/>
      <c r="AK182" s="97"/>
      <c r="AL182" s="97"/>
      <c r="AM182" s="97"/>
      <c r="AN182" s="97"/>
      <c r="AO182" s="97"/>
      <c r="AP182" s="97"/>
      <c r="AQ182" s="97"/>
      <c r="AR182" s="97"/>
      <c r="AS182" s="97"/>
      <c r="AT182" s="97"/>
      <c r="AU182" s="97"/>
      <c r="AV182" s="97"/>
      <c r="AW182" s="97"/>
      <c r="AX182" s="97"/>
      <c r="AY182" s="97"/>
      <c r="AZ182" s="97"/>
      <c r="BA182" s="97"/>
      <c r="BB182" s="97"/>
      <c r="BC182" s="97"/>
      <c r="BD182" s="97"/>
      <c r="BE182" s="97"/>
      <c r="BF182" s="97"/>
      <c r="BG182" s="97"/>
      <c r="BH182" s="97"/>
      <c r="BI182" s="97"/>
      <c r="BJ182" s="97"/>
      <c r="BK182" s="97"/>
      <c r="BL182" s="97"/>
      <c r="BM182" s="97"/>
      <c r="BN182" s="97"/>
      <c r="BO182" s="97"/>
    </row>
    <row r="183" spans="1:67" s="2" customFormat="1" ht="21" customHeight="1" x14ac:dyDescent="0.25">
      <c r="A183" s="208"/>
      <c r="B183" s="208"/>
      <c r="C183" s="208"/>
      <c r="D183" s="208"/>
      <c r="E183" s="208"/>
      <c r="F183" s="191"/>
      <c r="G183" s="191"/>
      <c r="H183" s="192"/>
      <c r="I183" s="171" t="s">
        <v>41</v>
      </c>
      <c r="J183" s="5">
        <f>(J182-J181)/J181</f>
        <v>1.4598540145985252E-2</v>
      </c>
      <c r="K183" s="5">
        <f>(K182-K181)/K181</f>
        <v>-7.4074074074074138E-3</v>
      </c>
      <c r="L183" s="171" t="s">
        <v>50</v>
      </c>
      <c r="M183" s="171" t="s">
        <v>50</v>
      </c>
      <c r="N183" s="171" t="s">
        <v>50</v>
      </c>
      <c r="O183" s="171" t="s">
        <v>50</v>
      </c>
      <c r="P183" s="171" t="s">
        <v>50</v>
      </c>
      <c r="Q183" s="171" t="s">
        <v>50</v>
      </c>
      <c r="R183" s="191"/>
      <c r="S183" s="191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  <c r="AH183" s="97"/>
      <c r="AI183" s="97"/>
      <c r="AJ183" s="97"/>
      <c r="AK183" s="97"/>
      <c r="AL183" s="97"/>
      <c r="AM183" s="97"/>
      <c r="AN183" s="97"/>
      <c r="AO183" s="97"/>
      <c r="AP183" s="97"/>
      <c r="AQ183" s="97"/>
      <c r="AR183" s="97"/>
      <c r="AS183" s="97"/>
      <c r="AT183" s="97"/>
      <c r="AU183" s="97"/>
      <c r="AV183" s="97"/>
      <c r="AW183" s="97"/>
      <c r="AX183" s="97"/>
      <c r="AY183" s="97"/>
      <c r="AZ183" s="97"/>
      <c r="BA183" s="97"/>
      <c r="BB183" s="97"/>
      <c r="BC183" s="97"/>
      <c r="BD183" s="97"/>
      <c r="BE183" s="97"/>
      <c r="BF183" s="97"/>
      <c r="BG183" s="97"/>
      <c r="BH183" s="97"/>
      <c r="BI183" s="97"/>
      <c r="BJ183" s="97"/>
      <c r="BK183" s="97"/>
      <c r="BL183" s="97"/>
      <c r="BM183" s="97"/>
      <c r="BN183" s="97"/>
      <c r="BO183" s="97"/>
    </row>
    <row r="184" spans="1:67" s="4" customFormat="1" ht="110.25" customHeight="1" x14ac:dyDescent="0.25">
      <c r="A184" s="208" t="s">
        <v>5</v>
      </c>
      <c r="B184" s="208" t="s">
        <v>62</v>
      </c>
      <c r="C184" s="208" t="s">
        <v>7</v>
      </c>
      <c r="D184" s="208" t="s">
        <v>7</v>
      </c>
      <c r="E184" s="208" t="s">
        <v>63</v>
      </c>
      <c r="F184" s="218" t="s">
        <v>320</v>
      </c>
      <c r="G184" s="191" t="s">
        <v>321</v>
      </c>
      <c r="H184" s="192" t="s">
        <v>319</v>
      </c>
      <c r="I184" s="171" t="s">
        <v>39</v>
      </c>
      <c r="J184" s="8">
        <v>120</v>
      </c>
      <c r="K184" s="8">
        <v>120</v>
      </c>
      <c r="L184" s="8">
        <v>120</v>
      </c>
      <c r="M184" s="8">
        <v>120</v>
      </c>
      <c r="N184" s="8">
        <v>120</v>
      </c>
      <c r="O184" s="8">
        <v>120</v>
      </c>
      <c r="P184" s="8">
        <v>120</v>
      </c>
      <c r="Q184" s="8">
        <v>120</v>
      </c>
      <c r="R184" s="191" t="s">
        <v>438</v>
      </c>
      <c r="S184" s="191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  <c r="AR184" s="177"/>
      <c r="AS184" s="177"/>
      <c r="AT184" s="177"/>
      <c r="AU184" s="177"/>
      <c r="AV184" s="177"/>
      <c r="AW184" s="177"/>
      <c r="AX184" s="177"/>
      <c r="AY184" s="177"/>
      <c r="AZ184" s="177"/>
      <c r="BA184" s="177"/>
      <c r="BB184" s="177"/>
      <c r="BC184" s="177"/>
      <c r="BD184" s="177"/>
      <c r="BE184" s="177"/>
      <c r="BF184" s="177"/>
      <c r="BG184" s="177"/>
      <c r="BH184" s="177"/>
      <c r="BI184" s="177"/>
      <c r="BJ184" s="177"/>
      <c r="BK184" s="177"/>
      <c r="BL184" s="177"/>
      <c r="BM184" s="177"/>
      <c r="BN184" s="177"/>
      <c r="BO184" s="177"/>
    </row>
    <row r="185" spans="1:67" s="2" customFormat="1" ht="78.75" customHeight="1" x14ac:dyDescent="0.25">
      <c r="A185" s="208"/>
      <c r="B185" s="208"/>
      <c r="C185" s="208"/>
      <c r="D185" s="208"/>
      <c r="E185" s="208"/>
      <c r="F185" s="218"/>
      <c r="G185" s="191"/>
      <c r="H185" s="192"/>
      <c r="I185" s="171" t="s">
        <v>40</v>
      </c>
      <c r="J185" s="8">
        <v>503</v>
      </c>
      <c r="K185" s="118">
        <v>310</v>
      </c>
      <c r="L185" s="171" t="s">
        <v>50</v>
      </c>
      <c r="M185" s="171" t="s">
        <v>50</v>
      </c>
      <c r="N185" s="171" t="s">
        <v>50</v>
      </c>
      <c r="O185" s="171" t="s">
        <v>50</v>
      </c>
      <c r="P185" s="171" t="s">
        <v>50</v>
      </c>
      <c r="Q185" s="171" t="s">
        <v>50</v>
      </c>
      <c r="R185" s="211"/>
      <c r="S185" s="191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  <c r="AH185" s="97"/>
      <c r="AI185" s="97"/>
      <c r="AJ185" s="97"/>
      <c r="AK185" s="97"/>
      <c r="AL185" s="97"/>
      <c r="AM185" s="97"/>
      <c r="AN185" s="97"/>
      <c r="AO185" s="97"/>
      <c r="AP185" s="97"/>
      <c r="AQ185" s="97"/>
      <c r="AR185" s="97"/>
      <c r="AS185" s="97"/>
      <c r="AT185" s="97"/>
      <c r="AU185" s="97"/>
      <c r="AV185" s="97"/>
      <c r="AW185" s="97"/>
      <c r="AX185" s="97"/>
      <c r="AY185" s="97"/>
      <c r="AZ185" s="97"/>
      <c r="BA185" s="97"/>
      <c r="BB185" s="97"/>
      <c r="BC185" s="97"/>
      <c r="BD185" s="97"/>
      <c r="BE185" s="97"/>
      <c r="BF185" s="97"/>
      <c r="BG185" s="97"/>
      <c r="BH185" s="97"/>
      <c r="BI185" s="97"/>
      <c r="BJ185" s="97"/>
      <c r="BK185" s="97"/>
      <c r="BL185" s="97"/>
      <c r="BM185" s="97"/>
      <c r="BN185" s="97"/>
      <c r="BO185" s="97"/>
    </row>
    <row r="186" spans="1:67" s="2" customFormat="1" ht="64.5" customHeight="1" x14ac:dyDescent="0.25">
      <c r="A186" s="208"/>
      <c r="B186" s="208"/>
      <c r="C186" s="208"/>
      <c r="D186" s="208"/>
      <c r="E186" s="208"/>
      <c r="F186" s="218"/>
      <c r="G186" s="191"/>
      <c r="H186" s="192"/>
      <c r="I186" s="171" t="s">
        <v>41</v>
      </c>
      <c r="J186" s="5">
        <f>(J185-J184)/J184</f>
        <v>3.1916666666666669</v>
      </c>
      <c r="K186" s="5">
        <f>(K185-K184)/K184</f>
        <v>1.5833333333333333</v>
      </c>
      <c r="L186" s="171" t="s">
        <v>50</v>
      </c>
      <c r="M186" s="171" t="s">
        <v>50</v>
      </c>
      <c r="N186" s="171" t="s">
        <v>50</v>
      </c>
      <c r="O186" s="171" t="s">
        <v>50</v>
      </c>
      <c r="P186" s="171" t="s">
        <v>50</v>
      </c>
      <c r="Q186" s="171" t="s">
        <v>50</v>
      </c>
      <c r="R186" s="211"/>
      <c r="S186" s="191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  <c r="AH186" s="97"/>
      <c r="AI186" s="97"/>
      <c r="AJ186" s="97"/>
      <c r="AK186" s="97"/>
      <c r="AL186" s="97"/>
      <c r="AM186" s="97"/>
      <c r="AN186" s="97"/>
      <c r="AO186" s="97"/>
      <c r="AP186" s="97"/>
      <c r="AQ186" s="97"/>
      <c r="AR186" s="97"/>
      <c r="AS186" s="97"/>
      <c r="AT186" s="97"/>
      <c r="AU186" s="97"/>
      <c r="AV186" s="97"/>
      <c r="AW186" s="97"/>
      <c r="AX186" s="97"/>
      <c r="AY186" s="97"/>
      <c r="AZ186" s="97"/>
      <c r="BA186" s="97"/>
      <c r="BB186" s="97"/>
      <c r="BC186" s="97"/>
      <c r="BD186" s="97"/>
      <c r="BE186" s="97"/>
      <c r="BF186" s="97"/>
      <c r="BG186" s="97"/>
      <c r="BH186" s="97"/>
      <c r="BI186" s="97"/>
      <c r="BJ186" s="97"/>
      <c r="BK186" s="97"/>
      <c r="BL186" s="97"/>
      <c r="BM186" s="97"/>
      <c r="BN186" s="97"/>
      <c r="BO186" s="97"/>
    </row>
    <row r="187" spans="1:67" ht="55.5" customHeight="1" x14ac:dyDescent="0.25">
      <c r="A187" s="208" t="s">
        <v>5</v>
      </c>
      <c r="B187" s="208" t="s">
        <v>62</v>
      </c>
      <c r="C187" s="208" t="s">
        <v>7</v>
      </c>
      <c r="D187" s="208" t="s">
        <v>32</v>
      </c>
      <c r="E187" s="208" t="s">
        <v>64</v>
      </c>
      <c r="F187" s="191" t="s">
        <v>322</v>
      </c>
      <c r="G187" s="191" t="s">
        <v>323</v>
      </c>
      <c r="H187" s="192" t="s">
        <v>233</v>
      </c>
      <c r="I187" s="171" t="s">
        <v>39</v>
      </c>
      <c r="J187" s="171">
        <v>1.5</v>
      </c>
      <c r="K187" s="171">
        <v>1.45</v>
      </c>
      <c r="L187" s="171">
        <v>1.4</v>
      </c>
      <c r="M187" s="171">
        <v>1.36</v>
      </c>
      <c r="N187" s="171">
        <v>1.34</v>
      </c>
      <c r="O187" s="171">
        <v>1.33</v>
      </c>
      <c r="P187" s="171">
        <v>1.32</v>
      </c>
      <c r="Q187" s="171">
        <v>1.31</v>
      </c>
      <c r="R187" s="216"/>
      <c r="S187" s="191"/>
    </row>
    <row r="188" spans="1:67" s="2" customFormat="1" ht="42" customHeight="1" x14ac:dyDescent="0.25">
      <c r="A188" s="208"/>
      <c r="B188" s="208"/>
      <c r="C188" s="208"/>
      <c r="D188" s="208"/>
      <c r="E188" s="208"/>
      <c r="F188" s="191"/>
      <c r="G188" s="191"/>
      <c r="H188" s="192"/>
      <c r="I188" s="171" t="s">
        <v>40</v>
      </c>
      <c r="J188" s="171">
        <v>2.8</v>
      </c>
      <c r="K188" s="171">
        <v>1.4</v>
      </c>
      <c r="L188" s="171" t="s">
        <v>50</v>
      </c>
      <c r="M188" s="171" t="s">
        <v>50</v>
      </c>
      <c r="N188" s="171" t="s">
        <v>50</v>
      </c>
      <c r="O188" s="171" t="s">
        <v>50</v>
      </c>
      <c r="P188" s="171" t="s">
        <v>50</v>
      </c>
      <c r="Q188" s="171" t="s">
        <v>50</v>
      </c>
      <c r="R188" s="216"/>
      <c r="S188" s="191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  <c r="AH188" s="97"/>
      <c r="AI188" s="97"/>
      <c r="AJ188" s="97"/>
      <c r="AK188" s="97"/>
      <c r="AL188" s="97"/>
      <c r="AM188" s="97"/>
      <c r="AN188" s="97"/>
      <c r="AO188" s="97"/>
      <c r="AP188" s="97"/>
      <c r="AQ188" s="97"/>
      <c r="AR188" s="97"/>
      <c r="AS188" s="97"/>
      <c r="AT188" s="97"/>
      <c r="AU188" s="97"/>
      <c r="AV188" s="97"/>
      <c r="AW188" s="97"/>
      <c r="AX188" s="97"/>
      <c r="AY188" s="97"/>
      <c r="AZ188" s="97"/>
      <c r="BA188" s="97"/>
      <c r="BB188" s="97"/>
      <c r="BC188" s="97"/>
      <c r="BD188" s="97"/>
      <c r="BE188" s="97"/>
      <c r="BF188" s="97"/>
      <c r="BG188" s="97"/>
      <c r="BH188" s="97"/>
      <c r="BI188" s="97"/>
      <c r="BJ188" s="97"/>
      <c r="BK188" s="97"/>
      <c r="BL188" s="97"/>
      <c r="BM188" s="97"/>
      <c r="BN188" s="97"/>
      <c r="BO188" s="97"/>
    </row>
    <row r="189" spans="1:67" s="2" customFormat="1" ht="51" customHeight="1" x14ac:dyDescent="0.25">
      <c r="A189" s="208"/>
      <c r="B189" s="208"/>
      <c r="C189" s="208"/>
      <c r="D189" s="208"/>
      <c r="E189" s="208"/>
      <c r="F189" s="191"/>
      <c r="G189" s="191"/>
      <c r="H189" s="192"/>
      <c r="I189" s="171" t="s">
        <v>41</v>
      </c>
      <c r="J189" s="5">
        <f>(J188-J187)/J187</f>
        <v>0.86666666666666659</v>
      </c>
      <c r="K189" s="5">
        <f>(K188-K187)/K187</f>
        <v>-3.4482758620689689E-2</v>
      </c>
      <c r="L189" s="5" t="str">
        <f t="shared" ref="L189:Q189" si="9">IFERROR(L188/L187,"Х")</f>
        <v>Х</v>
      </c>
      <c r="M189" s="5" t="str">
        <f t="shared" si="9"/>
        <v>Х</v>
      </c>
      <c r="N189" s="5" t="str">
        <f t="shared" si="9"/>
        <v>Х</v>
      </c>
      <c r="O189" s="5" t="str">
        <f t="shared" si="9"/>
        <v>Х</v>
      </c>
      <c r="P189" s="5" t="str">
        <f t="shared" si="9"/>
        <v>Х</v>
      </c>
      <c r="Q189" s="5" t="str">
        <f t="shared" si="9"/>
        <v>Х</v>
      </c>
      <c r="R189" s="216"/>
      <c r="S189" s="191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  <c r="AH189" s="97"/>
      <c r="AI189" s="97"/>
      <c r="AJ189" s="97"/>
      <c r="AK189" s="97"/>
      <c r="AL189" s="97"/>
      <c r="AM189" s="97"/>
      <c r="AN189" s="97"/>
      <c r="AO189" s="97"/>
      <c r="AP189" s="97"/>
      <c r="AQ189" s="97"/>
      <c r="AR189" s="97"/>
      <c r="AS189" s="97"/>
      <c r="AT189" s="97"/>
      <c r="AU189" s="97"/>
      <c r="AV189" s="97"/>
      <c r="AW189" s="97"/>
      <c r="AX189" s="97"/>
      <c r="AY189" s="97"/>
      <c r="AZ189" s="97"/>
      <c r="BA189" s="97"/>
      <c r="BB189" s="97"/>
      <c r="BC189" s="97"/>
      <c r="BD189" s="97"/>
      <c r="BE189" s="97"/>
      <c r="BF189" s="97"/>
      <c r="BG189" s="97"/>
      <c r="BH189" s="97"/>
      <c r="BI189" s="97"/>
      <c r="BJ189" s="97"/>
      <c r="BK189" s="97"/>
      <c r="BL189" s="97"/>
      <c r="BM189" s="97"/>
      <c r="BN189" s="97"/>
      <c r="BO189" s="97"/>
    </row>
    <row r="190" spans="1:67" ht="66.75" customHeight="1" x14ac:dyDescent="0.25">
      <c r="A190" s="208" t="s">
        <v>5</v>
      </c>
      <c r="B190" s="208" t="s">
        <v>62</v>
      </c>
      <c r="C190" s="208" t="s">
        <v>18</v>
      </c>
      <c r="D190" s="208" t="s">
        <v>51</v>
      </c>
      <c r="E190" s="208" t="s">
        <v>65</v>
      </c>
      <c r="F190" s="191"/>
      <c r="G190" s="191" t="s">
        <v>324</v>
      </c>
      <c r="H190" s="192" t="s">
        <v>233</v>
      </c>
      <c r="I190" s="171" t="s">
        <v>39</v>
      </c>
      <c r="J190" s="8">
        <v>98</v>
      </c>
      <c r="K190" s="8">
        <v>100</v>
      </c>
      <c r="L190" s="171" t="s">
        <v>50</v>
      </c>
      <c r="M190" s="171" t="s">
        <v>50</v>
      </c>
      <c r="N190" s="171" t="s">
        <v>50</v>
      </c>
      <c r="O190" s="171" t="s">
        <v>50</v>
      </c>
      <c r="P190" s="171" t="s">
        <v>50</v>
      </c>
      <c r="Q190" s="171" t="s">
        <v>50</v>
      </c>
      <c r="R190" s="216"/>
      <c r="S190" s="191"/>
    </row>
    <row r="191" spans="1:67" s="2" customFormat="1" ht="48.75" customHeight="1" x14ac:dyDescent="0.25">
      <c r="A191" s="208"/>
      <c r="B191" s="208"/>
      <c r="C191" s="208"/>
      <c r="D191" s="208"/>
      <c r="E191" s="208"/>
      <c r="F191" s="191"/>
      <c r="G191" s="191"/>
      <c r="H191" s="192"/>
      <c r="I191" s="171" t="s">
        <v>40</v>
      </c>
      <c r="J191" s="8">
        <v>98</v>
      </c>
      <c r="K191" s="8">
        <v>100</v>
      </c>
      <c r="L191" s="171" t="s">
        <v>50</v>
      </c>
      <c r="M191" s="171" t="s">
        <v>50</v>
      </c>
      <c r="N191" s="171" t="s">
        <v>50</v>
      </c>
      <c r="O191" s="171" t="s">
        <v>50</v>
      </c>
      <c r="P191" s="171" t="s">
        <v>50</v>
      </c>
      <c r="Q191" s="171" t="s">
        <v>50</v>
      </c>
      <c r="R191" s="216"/>
      <c r="S191" s="191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  <c r="AH191" s="97"/>
      <c r="AI191" s="97"/>
      <c r="AJ191" s="97"/>
      <c r="AK191" s="97"/>
      <c r="AL191" s="97"/>
      <c r="AM191" s="97"/>
      <c r="AN191" s="97"/>
      <c r="AO191" s="97"/>
      <c r="AP191" s="97"/>
      <c r="AQ191" s="97"/>
      <c r="AR191" s="97"/>
      <c r="AS191" s="97"/>
      <c r="AT191" s="97"/>
      <c r="AU191" s="97"/>
      <c r="AV191" s="97"/>
      <c r="AW191" s="97"/>
      <c r="AX191" s="97"/>
      <c r="AY191" s="97"/>
      <c r="AZ191" s="97"/>
      <c r="BA191" s="97"/>
      <c r="BB191" s="97"/>
      <c r="BC191" s="97"/>
      <c r="BD191" s="97"/>
      <c r="BE191" s="97"/>
      <c r="BF191" s="97"/>
      <c r="BG191" s="97"/>
      <c r="BH191" s="97"/>
      <c r="BI191" s="97"/>
      <c r="BJ191" s="97"/>
      <c r="BK191" s="97"/>
      <c r="BL191" s="97"/>
      <c r="BM191" s="97"/>
      <c r="BN191" s="97"/>
      <c r="BO191" s="97"/>
    </row>
    <row r="192" spans="1:67" s="2" customFormat="1" ht="48.75" customHeight="1" x14ac:dyDescent="0.25">
      <c r="A192" s="208"/>
      <c r="B192" s="208"/>
      <c r="C192" s="208"/>
      <c r="D192" s="208"/>
      <c r="E192" s="208"/>
      <c r="F192" s="191"/>
      <c r="G192" s="191"/>
      <c r="H192" s="192"/>
      <c r="I192" s="171" t="s">
        <v>41</v>
      </c>
      <c r="J192" s="5">
        <f>(J191-J190)/J190</f>
        <v>0</v>
      </c>
      <c r="K192" s="5">
        <f>(K191-K190)/K190</f>
        <v>0</v>
      </c>
      <c r="L192" s="171" t="s">
        <v>50</v>
      </c>
      <c r="M192" s="171" t="s">
        <v>50</v>
      </c>
      <c r="N192" s="171" t="s">
        <v>50</v>
      </c>
      <c r="O192" s="171" t="s">
        <v>50</v>
      </c>
      <c r="P192" s="171" t="s">
        <v>50</v>
      </c>
      <c r="Q192" s="171" t="s">
        <v>50</v>
      </c>
      <c r="R192" s="216"/>
      <c r="S192" s="191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  <c r="AH192" s="97"/>
      <c r="AI192" s="97"/>
      <c r="AJ192" s="97"/>
      <c r="AK192" s="97"/>
      <c r="AL192" s="97"/>
      <c r="AM192" s="97"/>
      <c r="AN192" s="97"/>
      <c r="AO192" s="97"/>
      <c r="AP192" s="97"/>
      <c r="AQ192" s="97"/>
      <c r="AR192" s="97"/>
      <c r="AS192" s="97"/>
      <c r="AT192" s="97"/>
      <c r="AU192" s="97"/>
      <c r="AV192" s="97"/>
      <c r="AW192" s="97"/>
      <c r="AX192" s="97"/>
      <c r="AY192" s="97"/>
      <c r="AZ192" s="97"/>
      <c r="BA192" s="97"/>
      <c r="BB192" s="97"/>
      <c r="BC192" s="97"/>
      <c r="BD192" s="97"/>
      <c r="BE192" s="97"/>
      <c r="BF192" s="97"/>
      <c r="BG192" s="97"/>
      <c r="BH192" s="97"/>
      <c r="BI192" s="97"/>
      <c r="BJ192" s="97"/>
      <c r="BK192" s="97"/>
      <c r="BL192" s="97"/>
      <c r="BM192" s="97"/>
      <c r="BN192" s="97"/>
      <c r="BO192" s="97"/>
    </row>
    <row r="193" spans="1:67" ht="57" customHeight="1" x14ac:dyDescent="0.25">
      <c r="A193" s="208" t="s">
        <v>5</v>
      </c>
      <c r="B193" s="208" t="s">
        <v>62</v>
      </c>
      <c r="C193" s="208" t="s">
        <v>18</v>
      </c>
      <c r="D193" s="208" t="s">
        <v>52</v>
      </c>
      <c r="E193" s="208" t="s">
        <v>66</v>
      </c>
      <c r="F193" s="191"/>
      <c r="G193" s="191" t="s">
        <v>325</v>
      </c>
      <c r="H193" s="192" t="s">
        <v>233</v>
      </c>
      <c r="I193" s="171" t="s">
        <v>39</v>
      </c>
      <c r="J193" s="171">
        <v>1.4</v>
      </c>
      <c r="K193" s="171">
        <v>2.8</v>
      </c>
      <c r="L193" s="171">
        <v>2.1</v>
      </c>
      <c r="M193" s="171">
        <v>2.1</v>
      </c>
      <c r="N193" s="171">
        <v>2.1</v>
      </c>
      <c r="O193" s="171">
        <v>2.1</v>
      </c>
      <c r="P193" s="171">
        <v>2.1</v>
      </c>
      <c r="Q193" s="171">
        <v>2.1</v>
      </c>
      <c r="R193" s="191" t="s">
        <v>732</v>
      </c>
      <c r="S193" s="191"/>
    </row>
    <row r="194" spans="1:67" s="2" customFormat="1" ht="60.75" customHeight="1" x14ac:dyDescent="0.25">
      <c r="A194" s="208"/>
      <c r="B194" s="208"/>
      <c r="C194" s="208"/>
      <c r="D194" s="208"/>
      <c r="E194" s="208"/>
      <c r="F194" s="191"/>
      <c r="G194" s="191"/>
      <c r="H194" s="192"/>
      <c r="I194" s="171" t="s">
        <v>40</v>
      </c>
      <c r="J194" s="117">
        <v>2</v>
      </c>
      <c r="K194" s="117">
        <v>4</v>
      </c>
      <c r="L194" s="171" t="s">
        <v>50</v>
      </c>
      <c r="M194" s="171" t="s">
        <v>50</v>
      </c>
      <c r="N194" s="171" t="s">
        <v>50</v>
      </c>
      <c r="O194" s="171" t="s">
        <v>50</v>
      </c>
      <c r="P194" s="171" t="s">
        <v>50</v>
      </c>
      <c r="Q194" s="171" t="s">
        <v>50</v>
      </c>
      <c r="R194" s="191"/>
      <c r="S194" s="191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  <c r="AH194" s="97"/>
      <c r="AI194" s="97"/>
      <c r="AJ194" s="97"/>
      <c r="AK194" s="97"/>
      <c r="AL194" s="97"/>
      <c r="AM194" s="97"/>
      <c r="AN194" s="97"/>
      <c r="AO194" s="97"/>
      <c r="AP194" s="97"/>
      <c r="AQ194" s="97"/>
      <c r="AR194" s="97"/>
      <c r="AS194" s="97"/>
      <c r="AT194" s="97"/>
      <c r="AU194" s="97"/>
      <c r="AV194" s="97"/>
      <c r="AW194" s="97"/>
      <c r="AX194" s="97"/>
      <c r="AY194" s="97"/>
      <c r="AZ194" s="97"/>
      <c r="BA194" s="97"/>
      <c r="BB194" s="97"/>
      <c r="BC194" s="97"/>
      <c r="BD194" s="97"/>
      <c r="BE194" s="97"/>
      <c r="BF194" s="97"/>
      <c r="BG194" s="97"/>
      <c r="BH194" s="97"/>
      <c r="BI194" s="97"/>
      <c r="BJ194" s="97"/>
      <c r="BK194" s="97"/>
      <c r="BL194" s="97"/>
      <c r="BM194" s="97"/>
      <c r="BN194" s="97"/>
      <c r="BO194" s="97"/>
    </row>
    <row r="195" spans="1:67" s="2" customFormat="1" ht="48.75" customHeight="1" x14ac:dyDescent="0.25">
      <c r="A195" s="208"/>
      <c r="B195" s="208"/>
      <c r="C195" s="208"/>
      <c r="D195" s="208"/>
      <c r="E195" s="208"/>
      <c r="F195" s="191"/>
      <c r="G195" s="191"/>
      <c r="H195" s="192"/>
      <c r="I195" s="171" t="s">
        <v>41</v>
      </c>
      <c r="J195" s="5">
        <f>(J194-J193)/J193</f>
        <v>0.42857142857142866</v>
      </c>
      <c r="K195" s="5">
        <f>(K194-K193)/K193</f>
        <v>0.42857142857142866</v>
      </c>
      <c r="L195" s="171" t="s">
        <v>50</v>
      </c>
      <c r="M195" s="171" t="s">
        <v>50</v>
      </c>
      <c r="N195" s="171" t="s">
        <v>50</v>
      </c>
      <c r="O195" s="171" t="s">
        <v>50</v>
      </c>
      <c r="P195" s="171" t="s">
        <v>50</v>
      </c>
      <c r="Q195" s="171" t="s">
        <v>50</v>
      </c>
      <c r="R195" s="191"/>
      <c r="S195" s="191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  <c r="AH195" s="97"/>
      <c r="AI195" s="97"/>
      <c r="AJ195" s="97"/>
      <c r="AK195" s="97"/>
      <c r="AL195" s="97"/>
      <c r="AM195" s="97"/>
      <c r="AN195" s="97"/>
      <c r="AO195" s="97"/>
      <c r="AP195" s="97"/>
      <c r="AQ195" s="97"/>
      <c r="AR195" s="97"/>
      <c r="AS195" s="97"/>
      <c r="AT195" s="97"/>
      <c r="AU195" s="97"/>
      <c r="AV195" s="97"/>
      <c r="AW195" s="97"/>
      <c r="AX195" s="97"/>
      <c r="AY195" s="97"/>
      <c r="AZ195" s="97"/>
      <c r="BA195" s="97"/>
      <c r="BB195" s="97"/>
      <c r="BC195" s="97"/>
      <c r="BD195" s="97"/>
      <c r="BE195" s="97"/>
      <c r="BF195" s="97"/>
      <c r="BG195" s="97"/>
      <c r="BH195" s="97"/>
      <c r="BI195" s="97"/>
      <c r="BJ195" s="97"/>
      <c r="BK195" s="97"/>
      <c r="BL195" s="97"/>
      <c r="BM195" s="97"/>
      <c r="BN195" s="97"/>
      <c r="BO195" s="97"/>
    </row>
    <row r="196" spans="1:67" ht="66" customHeight="1" x14ac:dyDescent="0.25">
      <c r="A196" s="208" t="s">
        <v>5</v>
      </c>
      <c r="B196" s="208" t="s">
        <v>62</v>
      </c>
      <c r="C196" s="208" t="s">
        <v>18</v>
      </c>
      <c r="D196" s="208" t="s">
        <v>53</v>
      </c>
      <c r="E196" s="208" t="s">
        <v>67</v>
      </c>
      <c r="F196" s="191" t="s">
        <v>326</v>
      </c>
      <c r="G196" s="218" t="s">
        <v>327</v>
      </c>
      <c r="H196" s="192"/>
      <c r="I196" s="171" t="s">
        <v>39</v>
      </c>
      <c r="J196" s="171">
        <v>7.2</v>
      </c>
      <c r="K196" s="8">
        <v>35</v>
      </c>
      <c r="L196" s="8">
        <v>35</v>
      </c>
      <c r="M196" s="8">
        <v>35</v>
      </c>
      <c r="N196" s="8">
        <v>35</v>
      </c>
      <c r="O196" s="8">
        <v>35</v>
      </c>
      <c r="P196" s="8">
        <v>35</v>
      </c>
      <c r="Q196" s="8">
        <v>35</v>
      </c>
      <c r="R196" s="191" t="s">
        <v>439</v>
      </c>
      <c r="S196" s="191"/>
    </row>
    <row r="197" spans="1:67" s="2" customFormat="1" ht="48.75" customHeight="1" x14ac:dyDescent="0.25">
      <c r="A197" s="208"/>
      <c r="B197" s="208"/>
      <c r="C197" s="208"/>
      <c r="D197" s="208"/>
      <c r="E197" s="208"/>
      <c r="F197" s="191"/>
      <c r="G197" s="218"/>
      <c r="H197" s="192"/>
      <c r="I197" s="171" t="s">
        <v>40</v>
      </c>
      <c r="J197" s="117">
        <v>6.8</v>
      </c>
      <c r="K197" s="118">
        <v>32.43</v>
      </c>
      <c r="L197" s="171" t="s">
        <v>50</v>
      </c>
      <c r="M197" s="171" t="s">
        <v>50</v>
      </c>
      <c r="N197" s="171" t="s">
        <v>50</v>
      </c>
      <c r="O197" s="171" t="s">
        <v>50</v>
      </c>
      <c r="P197" s="171" t="s">
        <v>50</v>
      </c>
      <c r="Q197" s="171" t="s">
        <v>50</v>
      </c>
      <c r="R197" s="191"/>
      <c r="S197" s="191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  <c r="AH197" s="97"/>
      <c r="AI197" s="97"/>
      <c r="AJ197" s="97"/>
      <c r="AK197" s="97"/>
      <c r="AL197" s="97"/>
      <c r="AM197" s="97"/>
      <c r="AN197" s="97"/>
      <c r="AO197" s="97"/>
      <c r="AP197" s="97"/>
      <c r="AQ197" s="97"/>
      <c r="AR197" s="97"/>
      <c r="AS197" s="97"/>
      <c r="AT197" s="97"/>
      <c r="AU197" s="97"/>
      <c r="AV197" s="97"/>
      <c r="AW197" s="97"/>
      <c r="AX197" s="97"/>
      <c r="AY197" s="97"/>
      <c r="AZ197" s="97"/>
      <c r="BA197" s="97"/>
      <c r="BB197" s="97"/>
      <c r="BC197" s="97"/>
      <c r="BD197" s="97"/>
      <c r="BE197" s="97"/>
      <c r="BF197" s="97"/>
      <c r="BG197" s="97"/>
      <c r="BH197" s="97"/>
      <c r="BI197" s="97"/>
      <c r="BJ197" s="97"/>
      <c r="BK197" s="97"/>
      <c r="BL197" s="97"/>
      <c r="BM197" s="97"/>
      <c r="BN197" s="97"/>
      <c r="BO197" s="97"/>
    </row>
    <row r="198" spans="1:67" s="2" customFormat="1" ht="48.75" customHeight="1" x14ac:dyDescent="0.25">
      <c r="A198" s="208"/>
      <c r="B198" s="208"/>
      <c r="C198" s="208"/>
      <c r="D198" s="208"/>
      <c r="E198" s="208"/>
      <c r="F198" s="191"/>
      <c r="G198" s="218"/>
      <c r="H198" s="192"/>
      <c r="I198" s="171" t="s">
        <v>41</v>
      </c>
      <c r="J198" s="5">
        <f>(J197-J196)/J196</f>
        <v>-5.5555555555555601E-2</v>
      </c>
      <c r="K198" s="5">
        <f>(K197-K196)/K196</f>
        <v>-7.342857142857144E-2</v>
      </c>
      <c r="L198" s="171" t="s">
        <v>50</v>
      </c>
      <c r="M198" s="171" t="s">
        <v>50</v>
      </c>
      <c r="N198" s="171" t="s">
        <v>50</v>
      </c>
      <c r="O198" s="171" t="s">
        <v>50</v>
      </c>
      <c r="P198" s="171" t="s">
        <v>50</v>
      </c>
      <c r="Q198" s="171" t="s">
        <v>50</v>
      </c>
      <c r="R198" s="191"/>
      <c r="S198" s="191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  <c r="AH198" s="97"/>
      <c r="AI198" s="97"/>
      <c r="AJ198" s="97"/>
      <c r="AK198" s="97"/>
      <c r="AL198" s="97"/>
      <c r="AM198" s="97"/>
      <c r="AN198" s="97"/>
      <c r="AO198" s="97"/>
      <c r="AP198" s="97"/>
      <c r="AQ198" s="97"/>
      <c r="AR198" s="97"/>
      <c r="AS198" s="97"/>
      <c r="AT198" s="97"/>
      <c r="AU198" s="97"/>
      <c r="AV198" s="97"/>
      <c r="AW198" s="97"/>
      <c r="AX198" s="97"/>
      <c r="AY198" s="97"/>
      <c r="AZ198" s="97"/>
      <c r="BA198" s="97"/>
      <c r="BB198" s="97"/>
      <c r="BC198" s="97"/>
      <c r="BD198" s="97"/>
      <c r="BE198" s="97"/>
      <c r="BF198" s="97"/>
      <c r="BG198" s="97"/>
      <c r="BH198" s="97"/>
      <c r="BI198" s="97"/>
      <c r="BJ198" s="97"/>
      <c r="BK198" s="97"/>
      <c r="BL198" s="97"/>
      <c r="BM198" s="97"/>
      <c r="BN198" s="97"/>
      <c r="BO198" s="97"/>
    </row>
    <row r="199" spans="1:67" ht="60.75" customHeight="1" x14ac:dyDescent="0.25">
      <c r="A199" s="208" t="s">
        <v>5</v>
      </c>
      <c r="B199" s="208" t="s">
        <v>62</v>
      </c>
      <c r="C199" s="208" t="s">
        <v>19</v>
      </c>
      <c r="D199" s="208" t="s">
        <v>54</v>
      </c>
      <c r="E199" s="208" t="s">
        <v>68</v>
      </c>
      <c r="F199" s="191"/>
      <c r="G199" s="218" t="s">
        <v>328</v>
      </c>
      <c r="H199" s="192"/>
      <c r="I199" s="171" t="s">
        <v>39</v>
      </c>
      <c r="J199" s="8">
        <v>16</v>
      </c>
      <c r="K199" s="171">
        <v>15.5</v>
      </c>
      <c r="L199" s="171">
        <v>15.5</v>
      </c>
      <c r="M199" s="171">
        <v>15.5</v>
      </c>
      <c r="N199" s="171">
        <v>15.5</v>
      </c>
      <c r="O199" s="171">
        <v>15.5</v>
      </c>
      <c r="P199" s="171">
        <v>15.5</v>
      </c>
      <c r="Q199" s="171">
        <v>15.5</v>
      </c>
      <c r="R199" s="191" t="s">
        <v>440</v>
      </c>
      <c r="S199" s="191"/>
    </row>
    <row r="200" spans="1:67" s="2" customFormat="1" ht="58.5" customHeight="1" x14ac:dyDescent="0.25">
      <c r="A200" s="208"/>
      <c r="B200" s="208"/>
      <c r="C200" s="208"/>
      <c r="D200" s="208"/>
      <c r="E200" s="208"/>
      <c r="F200" s="191"/>
      <c r="G200" s="218"/>
      <c r="H200" s="192"/>
      <c r="I200" s="171" t="s">
        <v>40</v>
      </c>
      <c r="J200" s="117">
        <v>0</v>
      </c>
      <c r="K200" s="117">
        <v>0</v>
      </c>
      <c r="L200" s="171" t="s">
        <v>50</v>
      </c>
      <c r="M200" s="171" t="s">
        <v>50</v>
      </c>
      <c r="N200" s="171" t="s">
        <v>50</v>
      </c>
      <c r="O200" s="171" t="s">
        <v>50</v>
      </c>
      <c r="P200" s="171" t="s">
        <v>50</v>
      </c>
      <c r="Q200" s="171" t="s">
        <v>50</v>
      </c>
      <c r="R200" s="191"/>
      <c r="S200" s="191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  <c r="AH200" s="97"/>
      <c r="AI200" s="97"/>
      <c r="AJ200" s="97"/>
      <c r="AK200" s="97"/>
      <c r="AL200" s="97"/>
      <c r="AM200" s="97"/>
      <c r="AN200" s="97"/>
      <c r="AO200" s="97"/>
      <c r="AP200" s="97"/>
      <c r="AQ200" s="97"/>
      <c r="AR200" s="97"/>
      <c r="AS200" s="97"/>
      <c r="AT200" s="97"/>
      <c r="AU200" s="97"/>
      <c r="AV200" s="97"/>
      <c r="AW200" s="97"/>
      <c r="AX200" s="97"/>
      <c r="AY200" s="97"/>
      <c r="AZ200" s="97"/>
      <c r="BA200" s="97"/>
      <c r="BB200" s="97"/>
      <c r="BC200" s="97"/>
      <c r="BD200" s="97"/>
      <c r="BE200" s="97"/>
      <c r="BF200" s="97"/>
      <c r="BG200" s="97"/>
      <c r="BH200" s="97"/>
      <c r="BI200" s="97"/>
      <c r="BJ200" s="97"/>
      <c r="BK200" s="97"/>
      <c r="BL200" s="97"/>
      <c r="BM200" s="97"/>
      <c r="BN200" s="97"/>
      <c r="BO200" s="97"/>
    </row>
    <row r="201" spans="1:67" s="2" customFormat="1" ht="59.25" customHeight="1" x14ac:dyDescent="0.25">
      <c r="A201" s="208"/>
      <c r="B201" s="208"/>
      <c r="C201" s="208"/>
      <c r="D201" s="208"/>
      <c r="E201" s="208"/>
      <c r="F201" s="191"/>
      <c r="G201" s="218"/>
      <c r="H201" s="192"/>
      <c r="I201" s="171" t="s">
        <v>41</v>
      </c>
      <c r="J201" s="5">
        <f>(J200-J199)/J199</f>
        <v>-1</v>
      </c>
      <c r="K201" s="5">
        <f>(K200-K199)/K199</f>
        <v>-1</v>
      </c>
      <c r="L201" s="171" t="s">
        <v>50</v>
      </c>
      <c r="M201" s="171" t="s">
        <v>50</v>
      </c>
      <c r="N201" s="171" t="s">
        <v>50</v>
      </c>
      <c r="O201" s="171" t="s">
        <v>50</v>
      </c>
      <c r="P201" s="171" t="s">
        <v>50</v>
      </c>
      <c r="Q201" s="171" t="s">
        <v>50</v>
      </c>
      <c r="R201" s="191"/>
      <c r="S201" s="191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  <c r="AH201" s="97"/>
      <c r="AI201" s="97"/>
      <c r="AJ201" s="97"/>
      <c r="AK201" s="97"/>
      <c r="AL201" s="97"/>
      <c r="AM201" s="97"/>
      <c r="AN201" s="97"/>
      <c r="AO201" s="97"/>
      <c r="AP201" s="97"/>
      <c r="AQ201" s="97"/>
      <c r="AR201" s="97"/>
      <c r="AS201" s="97"/>
      <c r="AT201" s="97"/>
      <c r="AU201" s="97"/>
      <c r="AV201" s="97"/>
      <c r="AW201" s="97"/>
      <c r="AX201" s="97"/>
      <c r="AY201" s="97"/>
      <c r="AZ201" s="97"/>
      <c r="BA201" s="97"/>
      <c r="BB201" s="97"/>
      <c r="BC201" s="97"/>
      <c r="BD201" s="97"/>
      <c r="BE201" s="97"/>
      <c r="BF201" s="97"/>
      <c r="BG201" s="97"/>
      <c r="BH201" s="97"/>
      <c r="BI201" s="97"/>
      <c r="BJ201" s="97"/>
      <c r="BK201" s="97"/>
      <c r="BL201" s="97"/>
      <c r="BM201" s="97"/>
      <c r="BN201" s="97"/>
      <c r="BO201" s="97"/>
    </row>
    <row r="202" spans="1:67" ht="85.5" customHeight="1" x14ac:dyDescent="0.25">
      <c r="A202" s="208" t="s">
        <v>5</v>
      </c>
      <c r="B202" s="208" t="s">
        <v>62</v>
      </c>
      <c r="C202" s="208" t="s">
        <v>19</v>
      </c>
      <c r="D202" s="208" t="s">
        <v>55</v>
      </c>
      <c r="E202" s="208" t="s">
        <v>69</v>
      </c>
      <c r="F202" s="218" t="s">
        <v>329</v>
      </c>
      <c r="G202" s="191" t="s">
        <v>330</v>
      </c>
      <c r="H202" s="192" t="s">
        <v>233</v>
      </c>
      <c r="I202" s="171" t="s">
        <v>39</v>
      </c>
      <c r="J202" s="16" t="s">
        <v>353</v>
      </c>
      <c r="K202" s="16">
        <v>-5</v>
      </c>
      <c r="L202" s="171">
        <v>0</v>
      </c>
      <c r="M202" s="16" t="s">
        <v>354</v>
      </c>
      <c r="N202" s="16" t="s">
        <v>355</v>
      </c>
      <c r="O202" s="16" t="s">
        <v>356</v>
      </c>
      <c r="P202" s="16" t="s">
        <v>357</v>
      </c>
      <c r="Q202" s="16" t="s">
        <v>358</v>
      </c>
      <c r="R202" s="191" t="s">
        <v>733</v>
      </c>
      <c r="S202" s="191"/>
    </row>
    <row r="203" spans="1:67" s="2" customFormat="1" ht="88.5" customHeight="1" x14ac:dyDescent="0.25">
      <c r="A203" s="208"/>
      <c r="B203" s="208"/>
      <c r="C203" s="208"/>
      <c r="D203" s="208"/>
      <c r="E203" s="208"/>
      <c r="F203" s="218"/>
      <c r="G203" s="191"/>
      <c r="H203" s="192"/>
      <c r="I203" s="171" t="s">
        <v>40</v>
      </c>
      <c r="J203" s="16" t="s">
        <v>408</v>
      </c>
      <c r="K203" s="16" t="s">
        <v>409</v>
      </c>
      <c r="L203" s="171" t="s">
        <v>50</v>
      </c>
      <c r="M203" s="171" t="s">
        <v>50</v>
      </c>
      <c r="N203" s="171" t="s">
        <v>50</v>
      </c>
      <c r="O203" s="171" t="s">
        <v>50</v>
      </c>
      <c r="P203" s="171" t="s">
        <v>50</v>
      </c>
      <c r="Q203" s="171" t="s">
        <v>50</v>
      </c>
      <c r="R203" s="191"/>
      <c r="S203" s="191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  <c r="AH203" s="97"/>
      <c r="AI203" s="97"/>
      <c r="AJ203" s="97"/>
      <c r="AK203" s="97"/>
      <c r="AL203" s="97"/>
      <c r="AM203" s="97"/>
      <c r="AN203" s="97"/>
      <c r="AO203" s="97"/>
      <c r="AP203" s="97"/>
      <c r="AQ203" s="97"/>
      <c r="AR203" s="97"/>
      <c r="AS203" s="97"/>
      <c r="AT203" s="97"/>
      <c r="AU203" s="97"/>
      <c r="AV203" s="97"/>
      <c r="AW203" s="97"/>
      <c r="AX203" s="97"/>
      <c r="AY203" s="97"/>
      <c r="AZ203" s="97"/>
      <c r="BA203" s="97"/>
      <c r="BB203" s="97"/>
      <c r="BC203" s="97"/>
      <c r="BD203" s="97"/>
      <c r="BE203" s="97"/>
      <c r="BF203" s="97"/>
      <c r="BG203" s="97"/>
      <c r="BH203" s="97"/>
      <c r="BI203" s="97"/>
      <c r="BJ203" s="97"/>
      <c r="BK203" s="97"/>
      <c r="BL203" s="97"/>
      <c r="BM203" s="97"/>
      <c r="BN203" s="97"/>
      <c r="BO203" s="97"/>
    </row>
    <row r="204" spans="1:67" s="2" customFormat="1" ht="73.5" customHeight="1" x14ac:dyDescent="0.25">
      <c r="A204" s="208"/>
      <c r="B204" s="208"/>
      <c r="C204" s="208"/>
      <c r="D204" s="208"/>
      <c r="E204" s="208"/>
      <c r="F204" s="218"/>
      <c r="G204" s="191"/>
      <c r="H204" s="192"/>
      <c r="I204" s="171" t="s">
        <v>41</v>
      </c>
      <c r="J204" s="5">
        <f>(J203-J202)/J202</f>
        <v>-0.25714285714285712</v>
      </c>
      <c r="K204" s="5">
        <f>(K203-K202)/K202</f>
        <v>-1.9600000000000002</v>
      </c>
      <c r="L204" s="171" t="s">
        <v>50</v>
      </c>
      <c r="M204" s="171" t="s">
        <v>50</v>
      </c>
      <c r="N204" s="171" t="s">
        <v>50</v>
      </c>
      <c r="O204" s="171" t="s">
        <v>50</v>
      </c>
      <c r="P204" s="171" t="s">
        <v>50</v>
      </c>
      <c r="Q204" s="171" t="s">
        <v>50</v>
      </c>
      <c r="R204" s="191"/>
      <c r="S204" s="191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  <c r="AH204" s="97"/>
      <c r="AI204" s="97"/>
      <c r="AJ204" s="97"/>
      <c r="AK204" s="97"/>
      <c r="AL204" s="97"/>
      <c r="AM204" s="97"/>
      <c r="AN204" s="97"/>
      <c r="AO204" s="97"/>
      <c r="AP204" s="97"/>
      <c r="AQ204" s="97"/>
      <c r="AR204" s="97"/>
      <c r="AS204" s="97"/>
      <c r="AT204" s="97"/>
      <c r="AU204" s="97"/>
      <c r="AV204" s="97"/>
      <c r="AW204" s="97"/>
      <c r="AX204" s="97"/>
      <c r="AY204" s="97"/>
      <c r="AZ204" s="97"/>
      <c r="BA204" s="97"/>
      <c r="BB204" s="97"/>
      <c r="BC204" s="97"/>
      <c r="BD204" s="97"/>
      <c r="BE204" s="97"/>
      <c r="BF204" s="97"/>
      <c r="BG204" s="97"/>
      <c r="BH204" s="97"/>
      <c r="BI204" s="97"/>
      <c r="BJ204" s="97"/>
      <c r="BK204" s="97"/>
      <c r="BL204" s="97"/>
      <c r="BM204" s="97"/>
      <c r="BN204" s="97"/>
      <c r="BO204" s="97"/>
    </row>
    <row r="205" spans="1:67" s="2" customFormat="1" ht="18" customHeight="1" x14ac:dyDescent="0.25">
      <c r="A205" s="209" t="s">
        <v>331</v>
      </c>
      <c r="B205" s="210"/>
      <c r="C205" s="210"/>
      <c r="D205" s="210"/>
      <c r="E205" s="210"/>
      <c r="F205" s="210"/>
      <c r="G205" s="210"/>
      <c r="H205" s="210"/>
      <c r="I205" s="210"/>
      <c r="J205" s="210"/>
      <c r="K205" s="210"/>
      <c r="L205" s="210"/>
      <c r="M205" s="210"/>
      <c r="N205" s="210"/>
      <c r="O205" s="210"/>
      <c r="P205" s="210"/>
      <c r="Q205" s="210"/>
      <c r="R205" s="210"/>
      <c r="S205" s="210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  <c r="AH205" s="97"/>
      <c r="AI205" s="97"/>
      <c r="AJ205" s="97"/>
      <c r="AK205" s="97"/>
      <c r="AL205" s="97"/>
      <c r="AM205" s="97"/>
      <c r="AN205" s="97"/>
      <c r="AO205" s="97"/>
      <c r="AP205" s="97"/>
      <c r="AQ205" s="97"/>
      <c r="AR205" s="97"/>
      <c r="AS205" s="97"/>
      <c r="AT205" s="97"/>
      <c r="AU205" s="97"/>
      <c r="AV205" s="97"/>
      <c r="AW205" s="97"/>
      <c r="AX205" s="97"/>
      <c r="AY205" s="97"/>
      <c r="AZ205" s="97"/>
      <c r="BA205" s="97"/>
      <c r="BB205" s="97"/>
      <c r="BC205" s="97"/>
      <c r="BD205" s="97"/>
      <c r="BE205" s="97"/>
      <c r="BF205" s="97"/>
      <c r="BG205" s="97"/>
      <c r="BH205" s="97"/>
      <c r="BI205" s="97"/>
      <c r="BJ205" s="97"/>
      <c r="BK205" s="97"/>
      <c r="BL205" s="97"/>
      <c r="BM205" s="97"/>
      <c r="BN205" s="97"/>
      <c r="BO205" s="97"/>
    </row>
    <row r="206" spans="1:67" ht="26.25" customHeight="1" x14ac:dyDescent="0.25">
      <c r="A206" s="208" t="s">
        <v>5</v>
      </c>
      <c r="B206" s="208" t="s">
        <v>62</v>
      </c>
      <c r="C206" s="208" t="s">
        <v>19</v>
      </c>
      <c r="D206" s="208" t="s">
        <v>56</v>
      </c>
      <c r="E206" s="208" t="s">
        <v>70</v>
      </c>
      <c r="F206" s="191" t="s">
        <v>332</v>
      </c>
      <c r="G206" s="191" t="s">
        <v>333</v>
      </c>
      <c r="H206" s="192" t="s">
        <v>233</v>
      </c>
      <c r="I206" s="171" t="s">
        <v>39</v>
      </c>
      <c r="J206" s="171">
        <v>93.7</v>
      </c>
      <c r="K206" s="8">
        <v>99</v>
      </c>
      <c r="L206" s="8">
        <v>99</v>
      </c>
      <c r="M206" s="8">
        <v>99</v>
      </c>
      <c r="N206" s="8">
        <v>99</v>
      </c>
      <c r="O206" s="8">
        <v>99</v>
      </c>
      <c r="P206" s="8">
        <v>99</v>
      </c>
      <c r="Q206" s="8">
        <v>99</v>
      </c>
      <c r="R206" s="191" t="s">
        <v>770</v>
      </c>
      <c r="S206" s="191" t="s">
        <v>174</v>
      </c>
    </row>
    <row r="207" spans="1:67" s="2" customFormat="1" ht="21.75" customHeight="1" x14ac:dyDescent="0.25">
      <c r="A207" s="208"/>
      <c r="B207" s="208"/>
      <c r="C207" s="208"/>
      <c r="D207" s="208"/>
      <c r="E207" s="208"/>
      <c r="F207" s="191"/>
      <c r="G207" s="191"/>
      <c r="H207" s="192"/>
      <c r="I207" s="171" t="s">
        <v>40</v>
      </c>
      <c r="J207" s="171">
        <v>99.98</v>
      </c>
      <c r="K207" s="171">
        <v>99.8</v>
      </c>
      <c r="L207" s="171" t="s">
        <v>50</v>
      </c>
      <c r="M207" s="171" t="s">
        <v>50</v>
      </c>
      <c r="N207" s="171" t="s">
        <v>50</v>
      </c>
      <c r="O207" s="171" t="s">
        <v>50</v>
      </c>
      <c r="P207" s="171" t="s">
        <v>50</v>
      </c>
      <c r="Q207" s="171" t="s">
        <v>50</v>
      </c>
      <c r="R207" s="191"/>
      <c r="S207" s="191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  <c r="AH207" s="97"/>
      <c r="AI207" s="97"/>
      <c r="AJ207" s="97"/>
      <c r="AK207" s="97"/>
      <c r="AL207" s="97"/>
      <c r="AM207" s="97"/>
      <c r="AN207" s="97"/>
      <c r="AO207" s="97"/>
      <c r="AP207" s="97"/>
      <c r="AQ207" s="97"/>
      <c r="AR207" s="97"/>
      <c r="AS207" s="97"/>
      <c r="AT207" s="97"/>
      <c r="AU207" s="97"/>
      <c r="AV207" s="97"/>
      <c r="AW207" s="97"/>
      <c r="AX207" s="97"/>
      <c r="AY207" s="97"/>
      <c r="AZ207" s="97"/>
      <c r="BA207" s="97"/>
      <c r="BB207" s="97"/>
      <c r="BC207" s="97"/>
      <c r="BD207" s="97"/>
      <c r="BE207" s="97"/>
      <c r="BF207" s="97"/>
      <c r="BG207" s="97"/>
      <c r="BH207" s="97"/>
      <c r="BI207" s="97"/>
      <c r="BJ207" s="97"/>
      <c r="BK207" s="97"/>
      <c r="BL207" s="97"/>
      <c r="BM207" s="97"/>
      <c r="BN207" s="97"/>
      <c r="BO207" s="97"/>
    </row>
    <row r="208" spans="1:67" s="2" customFormat="1" ht="26.25" customHeight="1" x14ac:dyDescent="0.25">
      <c r="A208" s="208"/>
      <c r="B208" s="208"/>
      <c r="C208" s="208"/>
      <c r="D208" s="208"/>
      <c r="E208" s="208"/>
      <c r="F208" s="191"/>
      <c r="G208" s="191"/>
      <c r="H208" s="192"/>
      <c r="I208" s="171" t="s">
        <v>41</v>
      </c>
      <c r="J208" s="5">
        <f>(J207-J206)/J206</f>
        <v>6.7022411953041636E-2</v>
      </c>
      <c r="K208" s="5">
        <f>(K207-K206)/K206</f>
        <v>8.0808080808080513E-3</v>
      </c>
      <c r="L208" s="171" t="s">
        <v>50</v>
      </c>
      <c r="M208" s="171" t="s">
        <v>50</v>
      </c>
      <c r="N208" s="171" t="s">
        <v>50</v>
      </c>
      <c r="O208" s="171" t="s">
        <v>50</v>
      </c>
      <c r="P208" s="171" t="s">
        <v>50</v>
      </c>
      <c r="Q208" s="171" t="s">
        <v>50</v>
      </c>
      <c r="R208" s="191"/>
      <c r="S208" s="191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  <c r="AH208" s="97"/>
      <c r="AI208" s="97"/>
      <c r="AJ208" s="97"/>
      <c r="AK208" s="97"/>
      <c r="AL208" s="97"/>
      <c r="AM208" s="97"/>
      <c r="AN208" s="97"/>
      <c r="AO208" s="97"/>
      <c r="AP208" s="97"/>
      <c r="AQ208" s="97"/>
      <c r="AR208" s="97"/>
      <c r="AS208" s="97"/>
      <c r="AT208" s="97"/>
      <c r="AU208" s="97"/>
      <c r="AV208" s="97"/>
      <c r="AW208" s="97"/>
      <c r="AX208" s="97"/>
      <c r="AY208" s="97"/>
      <c r="AZ208" s="97"/>
      <c r="BA208" s="97"/>
      <c r="BB208" s="97"/>
      <c r="BC208" s="97"/>
      <c r="BD208" s="97"/>
      <c r="BE208" s="97"/>
      <c r="BF208" s="97"/>
      <c r="BG208" s="97"/>
      <c r="BH208" s="97"/>
      <c r="BI208" s="97"/>
      <c r="BJ208" s="97"/>
      <c r="BK208" s="97"/>
      <c r="BL208" s="97"/>
      <c r="BM208" s="97"/>
      <c r="BN208" s="97"/>
      <c r="BO208" s="97"/>
    </row>
    <row r="209" spans="1:68" s="2" customFormat="1" ht="85.5" customHeight="1" x14ac:dyDescent="0.25">
      <c r="A209" s="208" t="s">
        <v>5</v>
      </c>
      <c r="B209" s="208" t="s">
        <v>34</v>
      </c>
      <c r="C209" s="208" t="s">
        <v>7</v>
      </c>
      <c r="D209" s="208" t="s">
        <v>58</v>
      </c>
      <c r="E209" s="208" t="s">
        <v>72</v>
      </c>
      <c r="F209" s="218" t="s">
        <v>334</v>
      </c>
      <c r="G209" s="218" t="s">
        <v>335</v>
      </c>
      <c r="H209" s="192" t="s">
        <v>233</v>
      </c>
      <c r="I209" s="171" t="s">
        <v>39</v>
      </c>
      <c r="J209" s="8">
        <v>100</v>
      </c>
      <c r="K209" s="8">
        <v>100</v>
      </c>
      <c r="L209" s="8">
        <v>100</v>
      </c>
      <c r="M209" s="8">
        <v>100</v>
      </c>
      <c r="N209" s="8">
        <v>100</v>
      </c>
      <c r="O209" s="8">
        <v>100</v>
      </c>
      <c r="P209" s="8">
        <v>100</v>
      </c>
      <c r="Q209" s="8">
        <v>100</v>
      </c>
      <c r="R209" s="192"/>
      <c r="S209" s="191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  <c r="AH209" s="97"/>
      <c r="AI209" s="97"/>
      <c r="AJ209" s="97"/>
      <c r="AK209" s="97"/>
      <c r="AL209" s="97"/>
      <c r="AM209" s="97"/>
      <c r="AN209" s="97"/>
      <c r="AO209" s="97"/>
      <c r="AP209" s="97"/>
      <c r="AQ209" s="97"/>
      <c r="AR209" s="97"/>
      <c r="AS209" s="97"/>
      <c r="AT209" s="97"/>
      <c r="AU209" s="97"/>
      <c r="AV209" s="97"/>
      <c r="AW209" s="97"/>
      <c r="AX209" s="97"/>
      <c r="AY209" s="97"/>
      <c r="AZ209" s="97"/>
      <c r="BA209" s="97"/>
      <c r="BB209" s="97"/>
      <c r="BC209" s="97"/>
      <c r="BD209" s="97"/>
      <c r="BE209" s="97"/>
      <c r="BF209" s="97"/>
      <c r="BG209" s="97"/>
      <c r="BH209" s="97"/>
      <c r="BI209" s="97"/>
      <c r="BJ209" s="97"/>
      <c r="BK209" s="97"/>
      <c r="BL209" s="97"/>
      <c r="BM209" s="97"/>
      <c r="BN209" s="97"/>
      <c r="BO209" s="97"/>
    </row>
    <row r="210" spans="1:68" s="2" customFormat="1" ht="115.5" customHeight="1" x14ac:dyDescent="0.25">
      <c r="A210" s="208"/>
      <c r="B210" s="208"/>
      <c r="C210" s="208"/>
      <c r="D210" s="208"/>
      <c r="E210" s="208"/>
      <c r="F210" s="218"/>
      <c r="G210" s="218"/>
      <c r="H210" s="192"/>
      <c r="I210" s="171" t="s">
        <v>40</v>
      </c>
      <c r="J210" s="8">
        <v>100</v>
      </c>
      <c r="K210" s="8">
        <v>100</v>
      </c>
      <c r="L210" s="171" t="s">
        <v>50</v>
      </c>
      <c r="M210" s="171" t="s">
        <v>50</v>
      </c>
      <c r="N210" s="171" t="s">
        <v>50</v>
      </c>
      <c r="O210" s="171" t="s">
        <v>50</v>
      </c>
      <c r="P210" s="171" t="s">
        <v>50</v>
      </c>
      <c r="Q210" s="171" t="s">
        <v>50</v>
      </c>
      <c r="R210" s="192"/>
      <c r="S210" s="191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  <c r="AH210" s="97"/>
      <c r="AI210" s="97"/>
      <c r="AJ210" s="97"/>
      <c r="AK210" s="97"/>
      <c r="AL210" s="97"/>
      <c r="AM210" s="97"/>
      <c r="AN210" s="97"/>
      <c r="AO210" s="97"/>
      <c r="AP210" s="97"/>
      <c r="AQ210" s="97"/>
      <c r="AR210" s="97"/>
      <c r="AS210" s="97"/>
      <c r="AT210" s="97"/>
      <c r="AU210" s="97"/>
      <c r="AV210" s="97"/>
      <c r="AW210" s="97"/>
      <c r="AX210" s="97"/>
      <c r="AY210" s="97"/>
      <c r="AZ210" s="97"/>
      <c r="BA210" s="97"/>
      <c r="BB210" s="97"/>
      <c r="BC210" s="97"/>
      <c r="BD210" s="97"/>
      <c r="BE210" s="97"/>
      <c r="BF210" s="97"/>
      <c r="BG210" s="97"/>
      <c r="BH210" s="97"/>
      <c r="BI210" s="97"/>
      <c r="BJ210" s="97"/>
      <c r="BK210" s="97"/>
      <c r="BL210" s="97"/>
      <c r="BM210" s="97"/>
      <c r="BN210" s="97"/>
      <c r="BO210" s="97"/>
    </row>
    <row r="211" spans="1:68" s="2" customFormat="1" ht="83.25" customHeight="1" x14ac:dyDescent="0.25">
      <c r="A211" s="208"/>
      <c r="B211" s="208"/>
      <c r="C211" s="208"/>
      <c r="D211" s="208"/>
      <c r="E211" s="208"/>
      <c r="F211" s="218"/>
      <c r="G211" s="218"/>
      <c r="H211" s="192"/>
      <c r="I211" s="171" t="s">
        <v>41</v>
      </c>
      <c r="J211" s="5">
        <f>(J210-J209)/J209</f>
        <v>0</v>
      </c>
      <c r="K211" s="5">
        <f>(K210-K209)/K209</f>
        <v>0</v>
      </c>
      <c r="L211" s="171" t="s">
        <v>50</v>
      </c>
      <c r="M211" s="171" t="s">
        <v>50</v>
      </c>
      <c r="N211" s="171" t="s">
        <v>50</v>
      </c>
      <c r="O211" s="171" t="s">
        <v>50</v>
      </c>
      <c r="P211" s="171" t="s">
        <v>50</v>
      </c>
      <c r="Q211" s="171" t="s">
        <v>50</v>
      </c>
      <c r="R211" s="192"/>
      <c r="S211" s="191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O211" s="97"/>
    </row>
    <row r="212" spans="1:68" s="181" customFormat="1" ht="18" customHeight="1" x14ac:dyDescent="0.25">
      <c r="A212" s="190" t="s">
        <v>336</v>
      </c>
      <c r="B212" s="190"/>
      <c r="C212" s="190"/>
      <c r="D212" s="190"/>
      <c r="E212" s="190"/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82"/>
      <c r="AR212" s="182"/>
      <c r="AS212" s="182"/>
      <c r="AT212" s="182"/>
      <c r="AU212" s="182"/>
      <c r="AV212" s="182"/>
      <c r="AW212" s="182"/>
      <c r="AX212" s="182"/>
      <c r="AY212" s="182"/>
      <c r="AZ212" s="182"/>
      <c r="BA212" s="182"/>
      <c r="BB212" s="182"/>
      <c r="BC212" s="182"/>
      <c r="BD212" s="182"/>
      <c r="BE212" s="182"/>
      <c r="BF212" s="182"/>
      <c r="BG212" s="182"/>
      <c r="BH212" s="182"/>
      <c r="BI212" s="182"/>
      <c r="BJ212" s="182"/>
      <c r="BK212" s="182"/>
      <c r="BL212" s="182"/>
      <c r="BM212" s="182"/>
      <c r="BN212" s="182"/>
      <c r="BO212" s="182"/>
      <c r="BP212" s="182"/>
    </row>
    <row r="213" spans="1:68" s="2" customFormat="1" ht="87" customHeight="1" x14ac:dyDescent="0.25">
      <c r="A213" s="197" t="s">
        <v>5</v>
      </c>
      <c r="B213" s="197" t="s">
        <v>34</v>
      </c>
      <c r="C213" s="197" t="s">
        <v>7</v>
      </c>
      <c r="D213" s="197" t="s">
        <v>59</v>
      </c>
      <c r="E213" s="197" t="s">
        <v>73</v>
      </c>
      <c r="F213" s="196" t="s">
        <v>337</v>
      </c>
      <c r="G213" s="200" t="s">
        <v>338</v>
      </c>
      <c r="H213" s="192" t="s">
        <v>362</v>
      </c>
      <c r="I213" s="88" t="s">
        <v>39</v>
      </c>
      <c r="J213" s="8" t="s">
        <v>359</v>
      </c>
      <c r="K213" s="88" t="s">
        <v>360</v>
      </c>
      <c r="L213" s="88" t="s">
        <v>361</v>
      </c>
      <c r="M213" s="88" t="s">
        <v>363</v>
      </c>
      <c r="N213" s="88" t="s">
        <v>364</v>
      </c>
      <c r="O213" s="88" t="s">
        <v>365</v>
      </c>
      <c r="P213" s="88" t="s">
        <v>366</v>
      </c>
      <c r="Q213" s="88" t="s">
        <v>366</v>
      </c>
      <c r="R213" s="196" t="s">
        <v>441</v>
      </c>
      <c r="S213" s="191" t="s">
        <v>174</v>
      </c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  <c r="AH213" s="97"/>
      <c r="AI213" s="97"/>
      <c r="AJ213" s="97"/>
      <c r="AK213" s="97"/>
      <c r="AL213" s="97"/>
      <c r="AM213" s="97"/>
      <c r="AN213" s="97"/>
      <c r="AO213" s="97"/>
      <c r="AP213" s="97"/>
      <c r="AQ213" s="97"/>
      <c r="AR213" s="97"/>
      <c r="AS213" s="97"/>
      <c r="AT213" s="97"/>
      <c r="AU213" s="97"/>
      <c r="AV213" s="97"/>
      <c r="AW213" s="97"/>
      <c r="AX213" s="97"/>
      <c r="AY213" s="97"/>
      <c r="AZ213" s="97"/>
      <c r="BA213" s="97"/>
      <c r="BB213" s="97"/>
      <c r="BC213" s="97"/>
      <c r="BD213" s="97"/>
      <c r="BE213" s="97"/>
      <c r="BF213" s="97"/>
      <c r="BG213" s="97"/>
      <c r="BH213" s="97"/>
      <c r="BI213" s="97"/>
      <c r="BJ213" s="97"/>
      <c r="BK213" s="97"/>
      <c r="BL213" s="97"/>
      <c r="BM213" s="97"/>
      <c r="BN213" s="97"/>
      <c r="BO213" s="97"/>
    </row>
    <row r="214" spans="1:68" s="2" customFormat="1" ht="74.25" customHeight="1" x14ac:dyDescent="0.25">
      <c r="A214" s="198"/>
      <c r="B214" s="198"/>
      <c r="C214" s="198"/>
      <c r="D214" s="198"/>
      <c r="E214" s="198"/>
      <c r="F214" s="203"/>
      <c r="G214" s="201"/>
      <c r="H214" s="192"/>
      <c r="I214" s="88" t="s">
        <v>40</v>
      </c>
      <c r="J214" s="104" t="s">
        <v>410</v>
      </c>
      <c r="K214" s="104" t="s">
        <v>411</v>
      </c>
      <c r="L214" s="88" t="s">
        <v>50</v>
      </c>
      <c r="M214" s="88" t="s">
        <v>50</v>
      </c>
      <c r="N214" s="88" t="s">
        <v>50</v>
      </c>
      <c r="O214" s="88" t="s">
        <v>50</v>
      </c>
      <c r="P214" s="88" t="s">
        <v>50</v>
      </c>
      <c r="Q214" s="88" t="s">
        <v>50</v>
      </c>
      <c r="R214" s="203"/>
      <c r="S214" s="191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  <c r="AH214" s="97"/>
      <c r="AI214" s="97"/>
      <c r="AJ214" s="97"/>
      <c r="AK214" s="97"/>
      <c r="AL214" s="97"/>
      <c r="AM214" s="97"/>
      <c r="AN214" s="97"/>
      <c r="AO214" s="97"/>
      <c r="AP214" s="97"/>
      <c r="AQ214" s="97"/>
      <c r="AR214" s="97"/>
      <c r="AS214" s="97"/>
      <c r="AT214" s="97"/>
      <c r="AU214" s="97"/>
      <c r="AV214" s="97"/>
      <c r="AW214" s="97"/>
      <c r="AX214" s="97"/>
      <c r="AY214" s="97"/>
      <c r="AZ214" s="97"/>
      <c r="BA214" s="97"/>
      <c r="BB214" s="97"/>
      <c r="BC214" s="97"/>
      <c r="BD214" s="97"/>
      <c r="BE214" s="97"/>
      <c r="BF214" s="97"/>
      <c r="BG214" s="97"/>
      <c r="BH214" s="97"/>
      <c r="BI214" s="97"/>
      <c r="BJ214" s="97"/>
      <c r="BK214" s="97"/>
      <c r="BL214" s="97"/>
      <c r="BM214" s="97"/>
      <c r="BN214" s="97"/>
      <c r="BO214" s="97"/>
    </row>
    <row r="215" spans="1:68" s="2" customFormat="1" ht="104.25" customHeight="1" x14ac:dyDescent="0.25">
      <c r="A215" s="199"/>
      <c r="B215" s="199"/>
      <c r="C215" s="199"/>
      <c r="D215" s="199"/>
      <c r="E215" s="199"/>
      <c r="F215" s="203"/>
      <c r="G215" s="202"/>
      <c r="H215" s="192"/>
      <c r="I215" s="88" t="s">
        <v>41</v>
      </c>
      <c r="J215" s="121">
        <v>0</v>
      </c>
      <c r="K215" s="92" t="s">
        <v>426</v>
      </c>
      <c r="L215" s="88" t="s">
        <v>50</v>
      </c>
      <c r="M215" s="88" t="s">
        <v>50</v>
      </c>
      <c r="N215" s="88" t="s">
        <v>50</v>
      </c>
      <c r="O215" s="88" t="s">
        <v>50</v>
      </c>
      <c r="P215" s="88" t="s">
        <v>50</v>
      </c>
      <c r="Q215" s="88" t="s">
        <v>50</v>
      </c>
      <c r="R215" s="204"/>
      <c r="S215" s="191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  <c r="AH215" s="97"/>
      <c r="AI215" s="97"/>
      <c r="AJ215" s="97"/>
      <c r="AK215" s="97"/>
      <c r="AL215" s="97"/>
      <c r="AM215" s="97"/>
      <c r="AN215" s="97"/>
      <c r="AO215" s="97"/>
      <c r="AP215" s="97"/>
      <c r="AQ215" s="97"/>
      <c r="AR215" s="97"/>
      <c r="AS215" s="97"/>
      <c r="AT215" s="97"/>
      <c r="AU215" s="97"/>
      <c r="AV215" s="97"/>
      <c r="AW215" s="97"/>
      <c r="AX215" s="97"/>
      <c r="AY215" s="97"/>
      <c r="AZ215" s="97"/>
      <c r="BA215" s="97"/>
      <c r="BB215" s="97"/>
      <c r="BC215" s="97"/>
      <c r="BD215" s="97"/>
      <c r="BE215" s="97"/>
      <c r="BF215" s="97"/>
      <c r="BG215" s="97"/>
      <c r="BH215" s="97"/>
      <c r="BI215" s="97"/>
      <c r="BJ215" s="97"/>
      <c r="BK215" s="97"/>
      <c r="BL215" s="97"/>
      <c r="BM215" s="97"/>
      <c r="BN215" s="97"/>
      <c r="BO215" s="97"/>
    </row>
    <row r="216" spans="1:68" s="97" customFormat="1" ht="62.25" customHeight="1" x14ac:dyDescent="0.25">
      <c r="A216" s="90"/>
      <c r="B216" s="90"/>
      <c r="C216" s="90"/>
      <c r="D216" s="90"/>
      <c r="E216" s="90"/>
      <c r="F216" s="203"/>
      <c r="G216" s="196" t="s">
        <v>339</v>
      </c>
      <c r="H216" s="205" t="s">
        <v>340</v>
      </c>
      <c r="I216" s="88" t="s">
        <v>39</v>
      </c>
      <c r="J216" s="101">
        <v>21</v>
      </c>
      <c r="K216" s="101">
        <v>53</v>
      </c>
      <c r="L216" s="101">
        <v>53</v>
      </c>
      <c r="M216" s="101">
        <v>53</v>
      </c>
      <c r="N216" s="101">
        <v>53</v>
      </c>
      <c r="O216" s="101">
        <v>53</v>
      </c>
      <c r="P216" s="101">
        <v>53</v>
      </c>
      <c r="Q216" s="101">
        <v>53</v>
      </c>
      <c r="R216" s="193" t="s">
        <v>442</v>
      </c>
      <c r="S216" s="191"/>
    </row>
    <row r="217" spans="1:68" s="97" customFormat="1" ht="66.75" customHeight="1" x14ac:dyDescent="0.25">
      <c r="A217" s="90"/>
      <c r="B217" s="90"/>
      <c r="C217" s="90"/>
      <c r="D217" s="90"/>
      <c r="E217" s="90"/>
      <c r="F217" s="203"/>
      <c r="G217" s="203"/>
      <c r="H217" s="206"/>
      <c r="I217" s="88" t="s">
        <v>40</v>
      </c>
      <c r="J217" s="101">
        <v>21</v>
      </c>
      <c r="K217" s="101">
        <v>51</v>
      </c>
      <c r="L217" s="88" t="s">
        <v>50</v>
      </c>
      <c r="M217" s="88" t="s">
        <v>50</v>
      </c>
      <c r="N217" s="88" t="s">
        <v>50</v>
      </c>
      <c r="O217" s="88" t="s">
        <v>50</v>
      </c>
      <c r="P217" s="88" t="s">
        <v>50</v>
      </c>
      <c r="Q217" s="88" t="s">
        <v>50</v>
      </c>
      <c r="R217" s="194"/>
      <c r="S217" s="191"/>
    </row>
    <row r="218" spans="1:68" s="98" customFormat="1" ht="64.5" customHeight="1" x14ac:dyDescent="0.25">
      <c r="A218" s="172"/>
      <c r="B218" s="172"/>
      <c r="C218" s="172"/>
      <c r="D218" s="172"/>
      <c r="E218" s="172"/>
      <c r="F218" s="203"/>
      <c r="G218" s="203"/>
      <c r="H218" s="206"/>
      <c r="I218" s="170" t="s">
        <v>41</v>
      </c>
      <c r="J218" s="92">
        <f>(J217-J216)/J216</f>
        <v>0</v>
      </c>
      <c r="K218" s="92">
        <f>(K217-K216)/K216</f>
        <v>-3.7735849056603772E-2</v>
      </c>
      <c r="L218" s="170" t="s">
        <v>50</v>
      </c>
      <c r="M218" s="170" t="s">
        <v>50</v>
      </c>
      <c r="N218" s="170" t="s">
        <v>50</v>
      </c>
      <c r="O218" s="170" t="s">
        <v>50</v>
      </c>
      <c r="P218" s="170" t="s">
        <v>50</v>
      </c>
      <c r="Q218" s="170" t="s">
        <v>50</v>
      </c>
      <c r="R218" s="194"/>
      <c r="S218" s="196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  <c r="AH218" s="97"/>
      <c r="AI218" s="97"/>
      <c r="AJ218" s="97"/>
      <c r="AK218" s="97"/>
      <c r="AL218" s="97"/>
      <c r="AM218" s="97"/>
      <c r="AN218" s="97"/>
      <c r="AO218" s="97"/>
      <c r="AP218" s="97"/>
      <c r="AQ218" s="97"/>
      <c r="AR218" s="97"/>
      <c r="AS218" s="97"/>
      <c r="AT218" s="97"/>
      <c r="AU218" s="97"/>
      <c r="AV218" s="97"/>
      <c r="AW218" s="97"/>
      <c r="AX218" s="97"/>
      <c r="AY218" s="97"/>
      <c r="AZ218" s="97"/>
      <c r="BA218" s="97"/>
      <c r="BB218" s="97"/>
      <c r="BC218" s="97"/>
      <c r="BD218" s="97"/>
      <c r="BE218" s="97"/>
      <c r="BF218" s="97"/>
      <c r="BG218" s="97"/>
      <c r="BH218" s="97"/>
      <c r="BI218" s="97"/>
      <c r="BJ218" s="97"/>
      <c r="BK218" s="97"/>
      <c r="BL218" s="97"/>
      <c r="BM218" s="97"/>
      <c r="BN218" s="97"/>
      <c r="BO218" s="97"/>
    </row>
    <row r="219" spans="1:68" s="181" customFormat="1" ht="33" customHeight="1" x14ac:dyDescent="0.25">
      <c r="A219" s="190" t="s">
        <v>341</v>
      </c>
      <c r="B219" s="190"/>
      <c r="C219" s="190"/>
      <c r="D219" s="190"/>
      <c r="E219" s="190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82"/>
      <c r="AR219" s="182"/>
      <c r="AS219" s="182"/>
      <c r="AT219" s="182"/>
      <c r="AU219" s="182"/>
      <c r="AV219" s="182"/>
      <c r="AW219" s="182"/>
      <c r="AX219" s="182"/>
      <c r="AY219" s="182"/>
      <c r="AZ219" s="182"/>
      <c r="BA219" s="182"/>
      <c r="BB219" s="182"/>
      <c r="BC219" s="182"/>
      <c r="BD219" s="182"/>
      <c r="BE219" s="182"/>
      <c r="BF219" s="182"/>
      <c r="BG219" s="182"/>
      <c r="BH219" s="182"/>
      <c r="BI219" s="182"/>
      <c r="BJ219" s="182"/>
      <c r="BK219" s="182"/>
      <c r="BL219" s="182"/>
      <c r="BM219" s="182"/>
      <c r="BN219" s="182"/>
      <c r="BO219" s="182"/>
      <c r="BP219" s="182"/>
    </row>
    <row r="220" spans="1:68" s="99" customFormat="1" ht="31.5" customHeight="1" x14ac:dyDescent="0.25">
      <c r="A220" s="89"/>
      <c r="B220" s="89"/>
      <c r="C220" s="89"/>
      <c r="D220" s="89"/>
      <c r="E220" s="89"/>
      <c r="F220" s="196" t="s">
        <v>342</v>
      </c>
      <c r="G220" s="196" t="s">
        <v>343</v>
      </c>
      <c r="H220" s="205" t="s">
        <v>233</v>
      </c>
      <c r="I220" s="88" t="s">
        <v>39</v>
      </c>
      <c r="J220" s="101">
        <v>27.5</v>
      </c>
      <c r="K220" s="101">
        <v>40</v>
      </c>
      <c r="L220" s="101">
        <v>45</v>
      </c>
      <c r="M220" s="101">
        <v>50</v>
      </c>
      <c r="N220" s="101">
        <v>55</v>
      </c>
      <c r="O220" s="101">
        <v>60</v>
      </c>
      <c r="P220" s="101">
        <v>65</v>
      </c>
      <c r="Q220" s="101">
        <v>70</v>
      </c>
      <c r="R220" s="113"/>
      <c r="S220" s="191" t="s">
        <v>174</v>
      </c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  <c r="AH220" s="97"/>
      <c r="AI220" s="97"/>
      <c r="AJ220" s="97"/>
      <c r="AK220" s="97"/>
      <c r="AL220" s="97"/>
      <c r="AM220" s="97"/>
      <c r="AN220" s="97"/>
      <c r="AO220" s="97"/>
      <c r="AP220" s="97"/>
      <c r="AQ220" s="97"/>
      <c r="AR220" s="97"/>
      <c r="AS220" s="97"/>
      <c r="AT220" s="97"/>
      <c r="AU220" s="97"/>
      <c r="AV220" s="97"/>
      <c r="AW220" s="97"/>
      <c r="AX220" s="97"/>
      <c r="AY220" s="97"/>
      <c r="AZ220" s="97"/>
      <c r="BA220" s="97"/>
      <c r="BB220" s="97"/>
      <c r="BC220" s="97"/>
      <c r="BD220" s="97"/>
      <c r="BE220" s="97"/>
      <c r="BF220" s="97"/>
      <c r="BG220" s="97"/>
      <c r="BH220" s="97"/>
      <c r="BI220" s="97"/>
      <c r="BJ220" s="97"/>
      <c r="BK220" s="97"/>
      <c r="BL220" s="97"/>
      <c r="BM220" s="97"/>
      <c r="BN220" s="97"/>
      <c r="BO220" s="97"/>
    </row>
    <row r="221" spans="1:68" s="97" customFormat="1" ht="33.75" customHeight="1" x14ac:dyDescent="0.25">
      <c r="A221" s="90"/>
      <c r="B221" s="90"/>
      <c r="C221" s="90"/>
      <c r="D221" s="90"/>
      <c r="E221" s="90"/>
      <c r="F221" s="203"/>
      <c r="G221" s="203"/>
      <c r="H221" s="206"/>
      <c r="I221" s="88" t="s">
        <v>40</v>
      </c>
      <c r="J221" s="101">
        <v>77</v>
      </c>
      <c r="K221" s="101">
        <v>75</v>
      </c>
      <c r="L221" s="88" t="s">
        <v>50</v>
      </c>
      <c r="M221" s="88" t="s">
        <v>50</v>
      </c>
      <c r="N221" s="88" t="s">
        <v>50</v>
      </c>
      <c r="O221" s="88" t="s">
        <v>50</v>
      </c>
      <c r="P221" s="88" t="s">
        <v>50</v>
      </c>
      <c r="Q221" s="88" t="s">
        <v>50</v>
      </c>
      <c r="R221" s="114"/>
      <c r="S221" s="191"/>
    </row>
    <row r="222" spans="1:68" s="98" customFormat="1" ht="37.5" customHeight="1" x14ac:dyDescent="0.25">
      <c r="A222" s="91"/>
      <c r="B222" s="91"/>
      <c r="C222" s="91"/>
      <c r="D222" s="91"/>
      <c r="E222" s="91"/>
      <c r="F222" s="203"/>
      <c r="G222" s="204"/>
      <c r="H222" s="207"/>
      <c r="I222" s="88" t="s">
        <v>41</v>
      </c>
      <c r="J222" s="92">
        <f>(J221-J220)/J220</f>
        <v>1.8</v>
      </c>
      <c r="K222" s="92">
        <f>(K221-K220)/K220</f>
        <v>0.875</v>
      </c>
      <c r="L222" s="88" t="s">
        <v>50</v>
      </c>
      <c r="M222" s="88" t="s">
        <v>50</v>
      </c>
      <c r="N222" s="88" t="s">
        <v>50</v>
      </c>
      <c r="O222" s="88" t="s">
        <v>50</v>
      </c>
      <c r="P222" s="88" t="s">
        <v>50</v>
      </c>
      <c r="Q222" s="88" t="s">
        <v>50</v>
      </c>
      <c r="R222" s="115"/>
      <c r="S222" s="191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  <c r="AH222" s="97"/>
      <c r="AI222" s="97"/>
      <c r="AJ222" s="97"/>
      <c r="AK222" s="97"/>
      <c r="AL222" s="97"/>
      <c r="AM222" s="97"/>
      <c r="AN222" s="97"/>
      <c r="AO222" s="97"/>
      <c r="AP222" s="97"/>
      <c r="AQ222" s="97"/>
      <c r="AR222" s="97"/>
      <c r="AS222" s="97"/>
      <c r="AT222" s="97"/>
      <c r="AU222" s="97"/>
      <c r="AV222" s="97"/>
      <c r="AW222" s="97"/>
      <c r="AX222" s="97"/>
      <c r="AY222" s="97"/>
      <c r="AZ222" s="97"/>
      <c r="BA222" s="97"/>
      <c r="BB222" s="97"/>
      <c r="BC222" s="97"/>
      <c r="BD222" s="97"/>
      <c r="BE222" s="97"/>
      <c r="BF222" s="97"/>
      <c r="BG222" s="97"/>
      <c r="BH222" s="97"/>
      <c r="BI222" s="97"/>
      <c r="BJ222" s="97"/>
      <c r="BK222" s="97"/>
      <c r="BL222" s="97"/>
      <c r="BM222" s="97"/>
      <c r="BN222" s="97"/>
      <c r="BO222" s="97"/>
    </row>
    <row r="223" spans="1:68" s="99" customFormat="1" ht="45" customHeight="1" x14ac:dyDescent="0.25">
      <c r="A223" s="89"/>
      <c r="B223" s="89"/>
      <c r="C223" s="89"/>
      <c r="D223" s="89"/>
      <c r="E223" s="89"/>
      <c r="F223" s="203"/>
      <c r="G223" s="196" t="s">
        <v>344</v>
      </c>
      <c r="H223" s="205" t="s">
        <v>233</v>
      </c>
      <c r="I223" s="88" t="s">
        <v>39</v>
      </c>
      <c r="J223" s="101">
        <v>31</v>
      </c>
      <c r="K223" s="101">
        <v>40</v>
      </c>
      <c r="L223" s="101">
        <v>45</v>
      </c>
      <c r="M223" s="101">
        <v>50</v>
      </c>
      <c r="N223" s="101">
        <v>55</v>
      </c>
      <c r="O223" s="101">
        <v>60</v>
      </c>
      <c r="P223" s="101">
        <v>65</v>
      </c>
      <c r="Q223" s="101">
        <v>70</v>
      </c>
      <c r="R223" s="113"/>
      <c r="S223" s="191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  <c r="AH223" s="97"/>
      <c r="AI223" s="97"/>
      <c r="AJ223" s="97"/>
      <c r="AK223" s="97"/>
      <c r="AL223" s="97"/>
      <c r="AM223" s="97"/>
      <c r="AN223" s="97"/>
      <c r="AO223" s="97"/>
      <c r="AP223" s="97"/>
      <c r="AQ223" s="97"/>
      <c r="AR223" s="97"/>
      <c r="AS223" s="97"/>
      <c r="AT223" s="97"/>
      <c r="AU223" s="97"/>
      <c r="AV223" s="97"/>
      <c r="AW223" s="97"/>
      <c r="AX223" s="97"/>
      <c r="AY223" s="97"/>
      <c r="AZ223" s="97"/>
      <c r="BA223" s="97"/>
      <c r="BB223" s="97"/>
      <c r="BC223" s="97"/>
      <c r="BD223" s="97"/>
      <c r="BE223" s="97"/>
      <c r="BF223" s="97"/>
      <c r="BG223" s="97"/>
      <c r="BH223" s="97"/>
      <c r="BI223" s="97"/>
      <c r="BJ223" s="97"/>
      <c r="BK223" s="97"/>
      <c r="BL223" s="97"/>
      <c r="BM223" s="97"/>
      <c r="BN223" s="97"/>
      <c r="BO223" s="97"/>
    </row>
    <row r="224" spans="1:68" s="97" customFormat="1" ht="53.25" customHeight="1" x14ac:dyDescent="0.25">
      <c r="A224" s="90"/>
      <c r="B224" s="90"/>
      <c r="C224" s="90"/>
      <c r="D224" s="90"/>
      <c r="E224" s="90"/>
      <c r="F224" s="203"/>
      <c r="G224" s="203"/>
      <c r="H224" s="206"/>
      <c r="I224" s="88" t="s">
        <v>40</v>
      </c>
      <c r="J224" s="101">
        <v>77</v>
      </c>
      <c r="K224" s="101">
        <v>75</v>
      </c>
      <c r="L224" s="88" t="s">
        <v>50</v>
      </c>
      <c r="M224" s="88" t="s">
        <v>50</v>
      </c>
      <c r="N224" s="88" t="s">
        <v>50</v>
      </c>
      <c r="O224" s="88" t="s">
        <v>50</v>
      </c>
      <c r="P224" s="88" t="s">
        <v>50</v>
      </c>
      <c r="Q224" s="88" t="s">
        <v>50</v>
      </c>
      <c r="R224" s="114"/>
      <c r="S224" s="191"/>
    </row>
    <row r="225" spans="1:67" s="98" customFormat="1" ht="50.25" customHeight="1" x14ac:dyDescent="0.25">
      <c r="A225" s="91"/>
      <c r="B225" s="91"/>
      <c r="C225" s="91"/>
      <c r="D225" s="91"/>
      <c r="E225" s="91"/>
      <c r="F225" s="204"/>
      <c r="G225" s="204"/>
      <c r="H225" s="207"/>
      <c r="I225" s="88" t="s">
        <v>41</v>
      </c>
      <c r="J225" s="92">
        <f>(J224-J223)/J223</f>
        <v>1.4838709677419355</v>
      </c>
      <c r="K225" s="92">
        <f>(K224-K223)/K223</f>
        <v>0.875</v>
      </c>
      <c r="L225" s="88" t="s">
        <v>50</v>
      </c>
      <c r="M225" s="88" t="s">
        <v>50</v>
      </c>
      <c r="N225" s="88" t="s">
        <v>50</v>
      </c>
      <c r="O225" s="88" t="s">
        <v>50</v>
      </c>
      <c r="P225" s="88" t="s">
        <v>50</v>
      </c>
      <c r="Q225" s="88" t="s">
        <v>50</v>
      </c>
      <c r="R225" s="115"/>
      <c r="S225" s="191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  <c r="AH225" s="97"/>
      <c r="AI225" s="97"/>
      <c r="AJ225" s="97"/>
      <c r="AK225" s="97"/>
      <c r="AL225" s="97"/>
      <c r="AM225" s="97"/>
      <c r="AN225" s="97"/>
      <c r="AO225" s="97"/>
      <c r="AP225" s="97"/>
      <c r="AQ225" s="97"/>
      <c r="AR225" s="97"/>
      <c r="AS225" s="97"/>
      <c r="AT225" s="97"/>
      <c r="AU225" s="97"/>
      <c r="AV225" s="97"/>
      <c r="AW225" s="97"/>
      <c r="AX225" s="97"/>
      <c r="AY225" s="97"/>
      <c r="AZ225" s="97"/>
      <c r="BA225" s="97"/>
      <c r="BB225" s="97"/>
      <c r="BC225" s="97"/>
      <c r="BD225" s="97"/>
      <c r="BE225" s="97"/>
      <c r="BF225" s="97"/>
      <c r="BG225" s="97"/>
      <c r="BH225" s="97"/>
      <c r="BI225" s="97"/>
      <c r="BJ225" s="97"/>
      <c r="BK225" s="97"/>
      <c r="BL225" s="97"/>
      <c r="BM225" s="97"/>
      <c r="BN225" s="97"/>
      <c r="BO225" s="97"/>
    </row>
  </sheetData>
  <mergeCells count="489">
    <mergeCell ref="R70:R72"/>
    <mergeCell ref="R73:R75"/>
    <mergeCell ref="R86:R88"/>
    <mergeCell ref="R89:R91"/>
    <mergeCell ref="R92:R94"/>
    <mergeCell ref="R95:R97"/>
    <mergeCell ref="R98:R100"/>
    <mergeCell ref="R101:R103"/>
    <mergeCell ref="A206:A208"/>
    <mergeCell ref="B206:B208"/>
    <mergeCell ref="C206:C208"/>
    <mergeCell ref="D206:D208"/>
    <mergeCell ref="E206:E208"/>
    <mergeCell ref="F206:F208"/>
    <mergeCell ref="G206:G208"/>
    <mergeCell ref="A202:A204"/>
    <mergeCell ref="B202:B204"/>
    <mergeCell ref="C202:C204"/>
    <mergeCell ref="D202:D204"/>
    <mergeCell ref="E202:E204"/>
    <mergeCell ref="F202:F204"/>
    <mergeCell ref="G202:G204"/>
    <mergeCell ref="H202:H204"/>
    <mergeCell ref="R202:R204"/>
    <mergeCell ref="E209:E211"/>
    <mergeCell ref="A209:A211"/>
    <mergeCell ref="B209:B211"/>
    <mergeCell ref="C209:C211"/>
    <mergeCell ref="D209:D211"/>
    <mergeCell ref="F209:F211"/>
    <mergeCell ref="G209:G211"/>
    <mergeCell ref="H209:H211"/>
    <mergeCell ref="R209:R211"/>
    <mergeCell ref="R193:R195"/>
    <mergeCell ref="F196:F201"/>
    <mergeCell ref="A199:A201"/>
    <mergeCell ref="B199:B201"/>
    <mergeCell ref="C199:C201"/>
    <mergeCell ref="D199:D201"/>
    <mergeCell ref="E199:E201"/>
    <mergeCell ref="G199:G201"/>
    <mergeCell ref="H199:H201"/>
    <mergeCell ref="A196:A198"/>
    <mergeCell ref="B196:B198"/>
    <mergeCell ref="C196:C198"/>
    <mergeCell ref="D196:D198"/>
    <mergeCell ref="E196:E198"/>
    <mergeCell ref="G196:G198"/>
    <mergeCell ref="H196:H198"/>
    <mergeCell ref="R196:R198"/>
    <mergeCell ref="R199:R201"/>
    <mergeCell ref="A190:A192"/>
    <mergeCell ref="B190:B192"/>
    <mergeCell ref="C190:C192"/>
    <mergeCell ref="D190:D192"/>
    <mergeCell ref="E190:E192"/>
    <mergeCell ref="G190:G192"/>
    <mergeCell ref="H190:H192"/>
    <mergeCell ref="R190:R192"/>
    <mergeCell ref="A187:A189"/>
    <mergeCell ref="B187:B189"/>
    <mergeCell ref="C187:C189"/>
    <mergeCell ref="D187:D189"/>
    <mergeCell ref="E187:E189"/>
    <mergeCell ref="G187:G189"/>
    <mergeCell ref="H187:H189"/>
    <mergeCell ref="R187:R189"/>
    <mergeCell ref="F187:F195"/>
    <mergeCell ref="A193:A195"/>
    <mergeCell ref="B193:B195"/>
    <mergeCell ref="C193:C195"/>
    <mergeCell ref="D193:D195"/>
    <mergeCell ref="E193:E195"/>
    <mergeCell ref="G193:G195"/>
    <mergeCell ref="H193:H195"/>
    <mergeCell ref="A184:A186"/>
    <mergeCell ref="B184:B186"/>
    <mergeCell ref="C184:C186"/>
    <mergeCell ref="D184:D186"/>
    <mergeCell ref="E184:E186"/>
    <mergeCell ref="F184:F186"/>
    <mergeCell ref="G184:G186"/>
    <mergeCell ref="H184:H186"/>
    <mergeCell ref="R184:R186"/>
    <mergeCell ref="R181:R183"/>
    <mergeCell ref="A178:A180"/>
    <mergeCell ref="B178:B180"/>
    <mergeCell ref="C178:C180"/>
    <mergeCell ref="D178:D180"/>
    <mergeCell ref="E178:E180"/>
    <mergeCell ref="G178:G180"/>
    <mergeCell ref="H178:H180"/>
    <mergeCell ref="R178:R180"/>
    <mergeCell ref="A175:A177"/>
    <mergeCell ref="B175:B177"/>
    <mergeCell ref="C175:C177"/>
    <mergeCell ref="D175:D177"/>
    <mergeCell ref="E175:E177"/>
    <mergeCell ref="G175:G177"/>
    <mergeCell ref="H175:H177"/>
    <mergeCell ref="R175:R177"/>
    <mergeCell ref="A172:A174"/>
    <mergeCell ref="B172:B174"/>
    <mergeCell ref="C172:C174"/>
    <mergeCell ref="D172:D174"/>
    <mergeCell ref="E172:E174"/>
    <mergeCell ref="G172:G174"/>
    <mergeCell ref="H172:H174"/>
    <mergeCell ref="R172:R174"/>
    <mergeCell ref="F169:F183"/>
    <mergeCell ref="A181:A183"/>
    <mergeCell ref="B181:B183"/>
    <mergeCell ref="C181:C183"/>
    <mergeCell ref="D181:D183"/>
    <mergeCell ref="E181:E183"/>
    <mergeCell ref="G181:G183"/>
    <mergeCell ref="H181:H183"/>
    <mergeCell ref="G169:G171"/>
    <mergeCell ref="H169:H171"/>
    <mergeCell ref="R169:R171"/>
    <mergeCell ref="A166:A168"/>
    <mergeCell ref="B166:B168"/>
    <mergeCell ref="C166:C168"/>
    <mergeCell ref="D166:D168"/>
    <mergeCell ref="E166:E168"/>
    <mergeCell ref="G166:G168"/>
    <mergeCell ref="H166:H168"/>
    <mergeCell ref="R166:R168"/>
    <mergeCell ref="S151:S204"/>
    <mergeCell ref="A151:A153"/>
    <mergeCell ref="B151:B153"/>
    <mergeCell ref="C151:C153"/>
    <mergeCell ref="D151:D153"/>
    <mergeCell ref="E151:E153"/>
    <mergeCell ref="G151:G153"/>
    <mergeCell ref="H151:H153"/>
    <mergeCell ref="A160:A162"/>
    <mergeCell ref="R157:R159"/>
    <mergeCell ref="F157:F168"/>
    <mergeCell ref="A163:A165"/>
    <mergeCell ref="B163:B165"/>
    <mergeCell ref="C163:C165"/>
    <mergeCell ref="D163:D165"/>
    <mergeCell ref="E163:E165"/>
    <mergeCell ref="G163:G165"/>
    <mergeCell ref="H163:H165"/>
    <mergeCell ref="R163:R165"/>
    <mergeCell ref="A169:A171"/>
    <mergeCell ref="B169:B171"/>
    <mergeCell ref="C169:C171"/>
    <mergeCell ref="D169:D171"/>
    <mergeCell ref="E169:E171"/>
    <mergeCell ref="A57:S57"/>
    <mergeCell ref="C144:C146"/>
    <mergeCell ref="D144:D146"/>
    <mergeCell ref="E144:E146"/>
    <mergeCell ref="G144:G146"/>
    <mergeCell ref="H144:H146"/>
    <mergeCell ref="R144:R146"/>
    <mergeCell ref="G2:G4"/>
    <mergeCell ref="H2:H4"/>
    <mergeCell ref="I3:I4"/>
    <mergeCell ref="M3:Q3"/>
    <mergeCell ref="I2:Q2"/>
    <mergeCell ref="A5:E5"/>
    <mergeCell ref="A2:E2"/>
    <mergeCell ref="F2:F4"/>
    <mergeCell ref="S2:S4"/>
    <mergeCell ref="A3:A4"/>
    <mergeCell ref="B3:B4"/>
    <mergeCell ref="C3:C4"/>
    <mergeCell ref="D3:D4"/>
    <mergeCell ref="E3:E4"/>
    <mergeCell ref="R2:R4"/>
    <mergeCell ref="C6:C8"/>
    <mergeCell ref="R6:R8"/>
    <mergeCell ref="A58:A60"/>
    <mergeCell ref="B58:B60"/>
    <mergeCell ref="C58:C60"/>
    <mergeCell ref="D58:D60"/>
    <mergeCell ref="E58:E60"/>
    <mergeCell ref="F58:F60"/>
    <mergeCell ref="G58:G60"/>
    <mergeCell ref="H58:H60"/>
    <mergeCell ref="R58:R60"/>
    <mergeCell ref="R61:R63"/>
    <mergeCell ref="A67:A69"/>
    <mergeCell ref="B67:B69"/>
    <mergeCell ref="C67:C69"/>
    <mergeCell ref="D67:D69"/>
    <mergeCell ref="E67:E69"/>
    <mergeCell ref="A64:A66"/>
    <mergeCell ref="B64:B66"/>
    <mergeCell ref="C64:C66"/>
    <mergeCell ref="D64:D66"/>
    <mergeCell ref="E64:E66"/>
    <mergeCell ref="G64:G66"/>
    <mergeCell ref="H64:H66"/>
    <mergeCell ref="A61:A63"/>
    <mergeCell ref="B61:B63"/>
    <mergeCell ref="C61:C63"/>
    <mergeCell ref="D61:D63"/>
    <mergeCell ref="E61:E63"/>
    <mergeCell ref="G61:G63"/>
    <mergeCell ref="H61:H63"/>
    <mergeCell ref="G67:G69"/>
    <mergeCell ref="H67:H69"/>
    <mergeCell ref="R67:R69"/>
    <mergeCell ref="R64:R66"/>
    <mergeCell ref="A76:S76"/>
    <mergeCell ref="A77:A79"/>
    <mergeCell ref="B77:B79"/>
    <mergeCell ref="C77:C79"/>
    <mergeCell ref="D77:D79"/>
    <mergeCell ref="E77:E79"/>
    <mergeCell ref="G77:G79"/>
    <mergeCell ref="H77:H79"/>
    <mergeCell ref="R77:R79"/>
    <mergeCell ref="A80:A82"/>
    <mergeCell ref="B80:B82"/>
    <mergeCell ref="C80:C82"/>
    <mergeCell ref="D80:D82"/>
    <mergeCell ref="E80:E82"/>
    <mergeCell ref="G80:G82"/>
    <mergeCell ref="H80:H82"/>
    <mergeCell ref="R80:R82"/>
    <mergeCell ref="S77:S106"/>
    <mergeCell ref="F89:F91"/>
    <mergeCell ref="F92:F94"/>
    <mergeCell ref="A83:A85"/>
    <mergeCell ref="B83:B85"/>
    <mergeCell ref="C83:C85"/>
    <mergeCell ref="D83:D85"/>
    <mergeCell ref="E83:E85"/>
    <mergeCell ref="F83:F85"/>
    <mergeCell ref="G83:G85"/>
    <mergeCell ref="H83:H85"/>
    <mergeCell ref="R83:R85"/>
    <mergeCell ref="A104:A106"/>
    <mergeCell ref="B104:B106"/>
    <mergeCell ref="C104:C106"/>
    <mergeCell ref="D104:D106"/>
    <mergeCell ref="R104:R106"/>
    <mergeCell ref="F101:F106"/>
    <mergeCell ref="G101:G103"/>
    <mergeCell ref="H101:H103"/>
    <mergeCell ref="G115:G117"/>
    <mergeCell ref="H115:H117"/>
    <mergeCell ref="R115:R117"/>
    <mergeCell ref="G111:G113"/>
    <mergeCell ref="H111:H113"/>
    <mergeCell ref="R111:R113"/>
    <mergeCell ref="A114:S114"/>
    <mergeCell ref="S108:S113"/>
    <mergeCell ref="A107:S107"/>
    <mergeCell ref="A108:A110"/>
    <mergeCell ref="B108:B110"/>
    <mergeCell ref="C108:C110"/>
    <mergeCell ref="D108:D110"/>
    <mergeCell ref="E108:E110"/>
    <mergeCell ref="F108:F110"/>
    <mergeCell ref="G108:G110"/>
    <mergeCell ref="H108:H110"/>
    <mergeCell ref="R108:R110"/>
    <mergeCell ref="A115:A117"/>
    <mergeCell ref="B115:B117"/>
    <mergeCell ref="C115:C117"/>
    <mergeCell ref="D115:D117"/>
    <mergeCell ref="E115:E117"/>
    <mergeCell ref="F115:F117"/>
    <mergeCell ref="A111:A113"/>
    <mergeCell ref="B111:B113"/>
    <mergeCell ref="C111:C113"/>
    <mergeCell ref="D111:D113"/>
    <mergeCell ref="E111:E113"/>
    <mergeCell ref="F111:F113"/>
    <mergeCell ref="G121:G123"/>
    <mergeCell ref="H121:H123"/>
    <mergeCell ref="R121:R123"/>
    <mergeCell ref="A118:A120"/>
    <mergeCell ref="B118:B120"/>
    <mergeCell ref="C118:C120"/>
    <mergeCell ref="D118:D120"/>
    <mergeCell ref="E118:E120"/>
    <mergeCell ref="G118:G120"/>
    <mergeCell ref="H118:H120"/>
    <mergeCell ref="R118:R120"/>
    <mergeCell ref="F118:F132"/>
    <mergeCell ref="A133:S133"/>
    <mergeCell ref="S115:S132"/>
    <mergeCell ref="G124:G126"/>
    <mergeCell ref="H124:H126"/>
    <mergeCell ref="R124:R126"/>
    <mergeCell ref="A127:A129"/>
    <mergeCell ref="B127:B129"/>
    <mergeCell ref="C127:C129"/>
    <mergeCell ref="D127:D129"/>
    <mergeCell ref="E127:E129"/>
    <mergeCell ref="G127:G129"/>
    <mergeCell ref="H127:H129"/>
    <mergeCell ref="R127:R129"/>
    <mergeCell ref="A124:A126"/>
    <mergeCell ref="B124:B126"/>
    <mergeCell ref="C124:C126"/>
    <mergeCell ref="D124:D126"/>
    <mergeCell ref="E124:E126"/>
    <mergeCell ref="A121:A123"/>
    <mergeCell ref="B121:B123"/>
    <mergeCell ref="C121:C123"/>
    <mergeCell ref="D121:D123"/>
    <mergeCell ref="E121:E123"/>
    <mergeCell ref="H12:H14"/>
    <mergeCell ref="G15:G17"/>
    <mergeCell ref="H15:H17"/>
    <mergeCell ref="G137:G139"/>
    <mergeCell ref="H137:H139"/>
    <mergeCell ref="R137:R139"/>
    <mergeCell ref="A140:A142"/>
    <mergeCell ref="B140:B142"/>
    <mergeCell ref="C140:C142"/>
    <mergeCell ref="D140:D142"/>
    <mergeCell ref="E140:E142"/>
    <mergeCell ref="A137:A139"/>
    <mergeCell ref="B137:B139"/>
    <mergeCell ref="C137:C139"/>
    <mergeCell ref="D137:D139"/>
    <mergeCell ref="E137:E139"/>
    <mergeCell ref="G140:G142"/>
    <mergeCell ref="H140:H142"/>
    <mergeCell ref="R140:R142"/>
    <mergeCell ref="F134:F142"/>
    <mergeCell ref="G130:G132"/>
    <mergeCell ref="H130:H132"/>
    <mergeCell ref="R130:R132"/>
    <mergeCell ref="A130:A132"/>
    <mergeCell ref="E6:E8"/>
    <mergeCell ref="D6:D8"/>
    <mergeCell ref="B6:B8"/>
    <mergeCell ref="A6:A8"/>
    <mergeCell ref="G70:G72"/>
    <mergeCell ref="H70:H72"/>
    <mergeCell ref="S6:S56"/>
    <mergeCell ref="S58:S75"/>
    <mergeCell ref="G33:G35"/>
    <mergeCell ref="H33:H35"/>
    <mergeCell ref="G36:G38"/>
    <mergeCell ref="H36:H38"/>
    <mergeCell ref="G39:G41"/>
    <mergeCell ref="H39:H41"/>
    <mergeCell ref="G42:G44"/>
    <mergeCell ref="H42:H44"/>
    <mergeCell ref="F6:F56"/>
    <mergeCell ref="G48:G50"/>
    <mergeCell ref="G51:G53"/>
    <mergeCell ref="H48:H50"/>
    <mergeCell ref="H51:H53"/>
    <mergeCell ref="G45:G47"/>
    <mergeCell ref="H45:H47"/>
    <mergeCell ref="G54:G56"/>
    <mergeCell ref="G73:G75"/>
    <mergeCell ref="H73:H75"/>
    <mergeCell ref="F67:F75"/>
    <mergeCell ref="F61:F66"/>
    <mergeCell ref="F77:F82"/>
    <mergeCell ref="G86:G88"/>
    <mergeCell ref="H86:H88"/>
    <mergeCell ref="F86:F88"/>
    <mergeCell ref="H6:H8"/>
    <mergeCell ref="G6:G8"/>
    <mergeCell ref="H54:H56"/>
    <mergeCell ref="G18:G20"/>
    <mergeCell ref="H18:H20"/>
    <mergeCell ref="G21:G23"/>
    <mergeCell ref="H21:H23"/>
    <mergeCell ref="G24:G26"/>
    <mergeCell ref="H24:H26"/>
    <mergeCell ref="G27:G29"/>
    <mergeCell ref="H27:H29"/>
    <mergeCell ref="G30:G32"/>
    <mergeCell ref="H30:H32"/>
    <mergeCell ref="G9:G11"/>
    <mergeCell ref="H9:H11"/>
    <mergeCell ref="G12:G14"/>
    <mergeCell ref="E104:E106"/>
    <mergeCell ref="G104:G106"/>
    <mergeCell ref="H104:H106"/>
    <mergeCell ref="A143:S143"/>
    <mergeCell ref="A144:A146"/>
    <mergeCell ref="B144:B146"/>
    <mergeCell ref="A154:A156"/>
    <mergeCell ref="B154:B156"/>
    <mergeCell ref="C154:C156"/>
    <mergeCell ref="D154:D156"/>
    <mergeCell ref="E154:E156"/>
    <mergeCell ref="S134:S142"/>
    <mergeCell ref="G134:G136"/>
    <mergeCell ref="H134:H136"/>
    <mergeCell ref="R134:R136"/>
    <mergeCell ref="A134:A136"/>
    <mergeCell ref="B134:B136"/>
    <mergeCell ref="C134:C136"/>
    <mergeCell ref="D134:D136"/>
    <mergeCell ref="E134:E136"/>
    <mergeCell ref="B130:B132"/>
    <mergeCell ref="C130:C132"/>
    <mergeCell ref="D130:D132"/>
    <mergeCell ref="E130:E132"/>
    <mergeCell ref="F98:F100"/>
    <mergeCell ref="G89:G91"/>
    <mergeCell ref="H89:H91"/>
    <mergeCell ref="G92:G94"/>
    <mergeCell ref="H92:H94"/>
    <mergeCell ref="G98:G100"/>
    <mergeCell ref="H98:H100"/>
    <mergeCell ref="F95:F97"/>
    <mergeCell ref="G95:G97"/>
    <mergeCell ref="H95:H97"/>
    <mergeCell ref="H147:H149"/>
    <mergeCell ref="A205:S205"/>
    <mergeCell ref="R147:R149"/>
    <mergeCell ref="B160:B162"/>
    <mergeCell ref="C160:C162"/>
    <mergeCell ref="D160:D162"/>
    <mergeCell ref="E160:E162"/>
    <mergeCell ref="G160:G162"/>
    <mergeCell ref="H160:H162"/>
    <mergeCell ref="R160:R162"/>
    <mergeCell ref="A157:A159"/>
    <mergeCell ref="B157:B159"/>
    <mergeCell ref="C157:C159"/>
    <mergeCell ref="D157:D159"/>
    <mergeCell ref="E157:E159"/>
    <mergeCell ref="G157:G159"/>
    <mergeCell ref="H157:H159"/>
    <mergeCell ref="G154:G156"/>
    <mergeCell ref="H154:H156"/>
    <mergeCell ref="R154:R156"/>
    <mergeCell ref="F144:F149"/>
    <mergeCell ref="A150:S150"/>
    <mergeCell ref="F151:F156"/>
    <mergeCell ref="S144:S149"/>
    <mergeCell ref="A1:Q1"/>
    <mergeCell ref="S206:S211"/>
    <mergeCell ref="S213:S218"/>
    <mergeCell ref="S220:S225"/>
    <mergeCell ref="H206:H208"/>
    <mergeCell ref="R206:R208"/>
    <mergeCell ref="E213:E215"/>
    <mergeCell ref="A213:A215"/>
    <mergeCell ref="B213:B215"/>
    <mergeCell ref="C213:C215"/>
    <mergeCell ref="D213:D215"/>
    <mergeCell ref="G213:G215"/>
    <mergeCell ref="H213:H215"/>
    <mergeCell ref="R213:R215"/>
    <mergeCell ref="H216:H218"/>
    <mergeCell ref="H220:H222"/>
    <mergeCell ref="H223:H225"/>
    <mergeCell ref="F213:F218"/>
    <mergeCell ref="G216:G218"/>
    <mergeCell ref="F220:F225"/>
    <mergeCell ref="G220:G222"/>
    <mergeCell ref="G223:G225"/>
    <mergeCell ref="R151:R153"/>
    <mergeCell ref="A147:A149"/>
    <mergeCell ref="A212:S212"/>
    <mergeCell ref="A219:S219"/>
    <mergeCell ref="R36:R38"/>
    <mergeCell ref="R39:R41"/>
    <mergeCell ref="R42:R44"/>
    <mergeCell ref="R45:R47"/>
    <mergeCell ref="R48:R50"/>
    <mergeCell ref="R9:R11"/>
    <mergeCell ref="R12:R14"/>
    <mergeCell ref="R15:R17"/>
    <mergeCell ref="R18:R20"/>
    <mergeCell ref="R21:R23"/>
    <mergeCell ref="R24:R26"/>
    <mergeCell ref="R27:R29"/>
    <mergeCell ref="R30:R32"/>
    <mergeCell ref="R33:R35"/>
    <mergeCell ref="R216:R218"/>
    <mergeCell ref="R54:R56"/>
    <mergeCell ref="R51:R53"/>
    <mergeCell ref="B147:B149"/>
    <mergeCell ref="C147:C149"/>
    <mergeCell ref="D147:D149"/>
    <mergeCell ref="E147:E149"/>
    <mergeCell ref="G147:G149"/>
  </mergeCells>
  <pageMargins left="0.39370078740157483" right="0.39370078740157483" top="0.39370078740157483" bottom="0.39370078740157483" header="0.31496062992125984" footer="0.31496062992125984"/>
  <pageSetup paperSize="9" scale="18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9"/>
  <sheetViews>
    <sheetView workbookViewId="0">
      <selection activeCell="E6" sqref="E6"/>
    </sheetView>
  </sheetViews>
  <sheetFormatPr defaultRowHeight="15" x14ac:dyDescent="0.25"/>
  <cols>
    <col min="1" max="1" width="4.28515625" customWidth="1"/>
    <col min="2" max="2" width="23.7109375" customWidth="1"/>
    <col min="3" max="3" width="31.140625" customWidth="1"/>
    <col min="4" max="4" width="18.140625" customWidth="1"/>
    <col min="5" max="5" width="16.85546875" customWidth="1"/>
    <col min="6" max="6" width="17" customWidth="1"/>
    <col min="7" max="7" width="16.85546875" customWidth="1"/>
  </cols>
  <sheetData>
    <row r="1" spans="1:7" ht="15.75" x14ac:dyDescent="0.25">
      <c r="A1" s="1" t="s">
        <v>81</v>
      </c>
      <c r="E1" t="s">
        <v>198</v>
      </c>
    </row>
    <row r="2" spans="1:7" ht="15.75" x14ac:dyDescent="0.25">
      <c r="A2" s="223" t="s">
        <v>74</v>
      </c>
      <c r="B2" s="223" t="s">
        <v>75</v>
      </c>
      <c r="C2" s="223" t="s">
        <v>76</v>
      </c>
      <c r="D2" s="223" t="s">
        <v>77</v>
      </c>
      <c r="E2" s="223" t="s">
        <v>78</v>
      </c>
      <c r="F2" s="223"/>
      <c r="G2" s="223" t="s">
        <v>79</v>
      </c>
    </row>
    <row r="3" spans="1:7" ht="15.75" x14ac:dyDescent="0.25">
      <c r="A3" s="223"/>
      <c r="B3" s="223"/>
      <c r="C3" s="223"/>
      <c r="D3" s="223"/>
      <c r="E3" s="12" t="s">
        <v>39</v>
      </c>
      <c r="F3" s="12" t="s">
        <v>40</v>
      </c>
      <c r="G3" s="223"/>
    </row>
    <row r="4" spans="1:7" ht="15.75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</row>
    <row r="5" spans="1:7" ht="15.75" x14ac:dyDescent="0.25">
      <c r="A5" s="223" t="s">
        <v>80</v>
      </c>
      <c r="B5" s="223"/>
      <c r="C5" s="223"/>
      <c r="D5" s="223"/>
      <c r="E5" s="223"/>
      <c r="F5" s="223"/>
      <c r="G5" s="223"/>
    </row>
    <row r="6" spans="1:7" ht="63" x14ac:dyDescent="0.25">
      <c r="A6" s="12">
        <v>1</v>
      </c>
      <c r="B6" s="141" t="s">
        <v>177</v>
      </c>
      <c r="C6" s="26" t="s">
        <v>178</v>
      </c>
      <c r="D6" s="69" t="s">
        <v>179</v>
      </c>
      <c r="E6" s="12" t="s">
        <v>180</v>
      </c>
      <c r="F6" s="13">
        <v>41613</v>
      </c>
      <c r="G6" s="25"/>
    </row>
    <row r="7" spans="1:7" ht="236.25" x14ac:dyDescent="0.25">
      <c r="A7" s="12">
        <v>2</v>
      </c>
      <c r="B7" s="69" t="s">
        <v>177</v>
      </c>
      <c r="C7" s="26" t="s">
        <v>181</v>
      </c>
      <c r="D7" s="69" t="s">
        <v>176</v>
      </c>
      <c r="E7" s="12" t="s">
        <v>182</v>
      </c>
      <c r="F7" s="14">
        <v>41367</v>
      </c>
      <c r="G7" s="71"/>
    </row>
    <row r="8" spans="1:7" ht="78.75" x14ac:dyDescent="0.25">
      <c r="A8" s="12">
        <v>3</v>
      </c>
      <c r="B8" s="69" t="s">
        <v>177</v>
      </c>
      <c r="C8" s="26" t="s">
        <v>183</v>
      </c>
      <c r="D8" s="69" t="s">
        <v>176</v>
      </c>
      <c r="E8" s="12" t="s">
        <v>182</v>
      </c>
      <c r="F8" s="13" t="s">
        <v>199</v>
      </c>
      <c r="G8" s="12"/>
    </row>
    <row r="9" spans="1:7" ht="126" x14ac:dyDescent="0.25">
      <c r="A9" s="12">
        <v>4</v>
      </c>
      <c r="B9" s="69" t="s">
        <v>82</v>
      </c>
      <c r="C9" s="69" t="s">
        <v>184</v>
      </c>
      <c r="D9" s="69" t="s">
        <v>176</v>
      </c>
      <c r="E9" s="12" t="s">
        <v>185</v>
      </c>
      <c r="F9" s="13" t="s">
        <v>200</v>
      </c>
      <c r="G9" s="12"/>
    </row>
    <row r="10" spans="1:7" ht="126" x14ac:dyDescent="0.25">
      <c r="A10" s="12">
        <v>5</v>
      </c>
      <c r="B10" s="69" t="s">
        <v>82</v>
      </c>
      <c r="C10" s="69" t="s">
        <v>186</v>
      </c>
      <c r="D10" s="69" t="s">
        <v>176</v>
      </c>
      <c r="E10" s="62" t="s">
        <v>188</v>
      </c>
      <c r="F10" s="13" t="s">
        <v>201</v>
      </c>
      <c r="G10" s="12"/>
    </row>
    <row r="11" spans="1:7" ht="94.5" x14ac:dyDescent="0.25">
      <c r="A11" s="12">
        <v>6</v>
      </c>
      <c r="B11" s="69" t="s">
        <v>82</v>
      </c>
      <c r="C11" s="69" t="s">
        <v>187</v>
      </c>
      <c r="D11" s="69" t="s">
        <v>176</v>
      </c>
      <c r="E11" s="12" t="s">
        <v>182</v>
      </c>
      <c r="F11" s="13" t="s">
        <v>202</v>
      </c>
      <c r="G11" s="12"/>
    </row>
    <row r="12" spans="1:7" ht="83.25" customHeight="1" x14ac:dyDescent="0.25">
      <c r="A12" s="12">
        <v>7</v>
      </c>
      <c r="B12" s="69" t="s">
        <v>82</v>
      </c>
      <c r="C12" s="69" t="s">
        <v>189</v>
      </c>
      <c r="D12" s="69" t="s">
        <v>176</v>
      </c>
      <c r="E12" s="12" t="s">
        <v>188</v>
      </c>
      <c r="F12" s="13">
        <v>41312</v>
      </c>
      <c r="G12" s="12"/>
    </row>
    <row r="13" spans="1:7" ht="126" x14ac:dyDescent="0.25">
      <c r="A13" s="12">
        <v>8</v>
      </c>
      <c r="B13" s="69" t="s">
        <v>82</v>
      </c>
      <c r="C13" s="69" t="s">
        <v>190</v>
      </c>
      <c r="D13" s="69" t="s">
        <v>176</v>
      </c>
      <c r="E13" s="12" t="s">
        <v>191</v>
      </c>
      <c r="F13" s="13" t="s">
        <v>203</v>
      </c>
      <c r="G13" s="12"/>
    </row>
    <row r="14" spans="1:7" ht="78.75" x14ac:dyDescent="0.25">
      <c r="A14" s="12">
        <v>9</v>
      </c>
      <c r="B14" s="69" t="s">
        <v>82</v>
      </c>
      <c r="C14" s="69" t="s">
        <v>192</v>
      </c>
      <c r="D14" s="69" t="s">
        <v>176</v>
      </c>
      <c r="E14" s="12" t="s">
        <v>191</v>
      </c>
      <c r="F14" s="13">
        <v>41794</v>
      </c>
      <c r="G14" s="12"/>
    </row>
    <row r="15" spans="1:7" ht="78.75" x14ac:dyDescent="0.25">
      <c r="A15" s="12">
        <v>10</v>
      </c>
      <c r="B15" s="69" t="s">
        <v>82</v>
      </c>
      <c r="C15" s="69" t="s">
        <v>193</v>
      </c>
      <c r="D15" s="69" t="s">
        <v>176</v>
      </c>
      <c r="E15" s="12" t="s">
        <v>191</v>
      </c>
      <c r="F15" s="13" t="s">
        <v>204</v>
      </c>
      <c r="G15" s="12"/>
    </row>
    <row r="16" spans="1:7" ht="110.25" x14ac:dyDescent="0.25">
      <c r="A16" s="12">
        <v>11</v>
      </c>
      <c r="B16" s="69" t="s">
        <v>82</v>
      </c>
      <c r="C16" s="69" t="s">
        <v>194</v>
      </c>
      <c r="D16" s="69" t="s">
        <v>176</v>
      </c>
      <c r="E16" s="12" t="s">
        <v>182</v>
      </c>
      <c r="F16" s="13" t="s">
        <v>205</v>
      </c>
      <c r="G16" s="25"/>
    </row>
    <row r="17" spans="1:7" ht="78.75" x14ac:dyDescent="0.25">
      <c r="A17" s="12">
        <v>12</v>
      </c>
      <c r="B17" s="69" t="s">
        <v>82</v>
      </c>
      <c r="C17" s="69" t="s">
        <v>195</v>
      </c>
      <c r="D17" s="69" t="s">
        <v>176</v>
      </c>
      <c r="E17" s="12" t="s">
        <v>191</v>
      </c>
      <c r="F17" s="13" t="s">
        <v>206</v>
      </c>
      <c r="G17" s="25"/>
    </row>
    <row r="18" spans="1:7" ht="157.5" x14ac:dyDescent="0.25">
      <c r="A18" s="12">
        <v>13</v>
      </c>
      <c r="B18" s="69" t="s">
        <v>82</v>
      </c>
      <c r="C18" s="69" t="s">
        <v>196</v>
      </c>
      <c r="D18" s="69" t="s">
        <v>176</v>
      </c>
      <c r="E18" s="12" t="s">
        <v>182</v>
      </c>
      <c r="F18" s="70" t="s">
        <v>207</v>
      </c>
      <c r="G18" s="71"/>
    </row>
    <row r="19" spans="1:7" ht="126" x14ac:dyDescent="0.25">
      <c r="A19" s="12">
        <v>14</v>
      </c>
      <c r="B19" s="69" t="s">
        <v>82</v>
      </c>
      <c r="C19" s="69" t="s">
        <v>197</v>
      </c>
      <c r="D19" s="69" t="s">
        <v>176</v>
      </c>
      <c r="E19" s="12" t="s">
        <v>182</v>
      </c>
      <c r="F19" s="70"/>
      <c r="G19" s="71"/>
    </row>
  </sheetData>
  <autoFilter ref="A1:G19"/>
  <mergeCells count="7">
    <mergeCell ref="A5:G5"/>
    <mergeCell ref="A2:A3"/>
    <mergeCell ref="B2:B3"/>
    <mergeCell ref="C2:C3"/>
    <mergeCell ref="D2:D3"/>
    <mergeCell ref="E2:F2"/>
    <mergeCell ref="G2:G3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41"/>
  <sheetViews>
    <sheetView tabSelected="1" view="pageBreakPreview" zoomScale="60" zoomScaleNormal="70" workbookViewId="0">
      <pane ySplit="3" topLeftCell="A4" activePane="bottomLeft" state="frozen"/>
      <selection pane="bottomLeft" activeCell="M10" sqref="M10"/>
    </sheetView>
  </sheetViews>
  <sheetFormatPr defaultRowHeight="15.75" x14ac:dyDescent="0.25"/>
  <cols>
    <col min="1" max="1" width="3.42578125" style="4" customWidth="1"/>
    <col min="2" max="2" width="2.85546875" style="4" customWidth="1"/>
    <col min="3" max="3" width="3.7109375" style="4" customWidth="1"/>
    <col min="4" max="4" width="4.28515625" style="4" customWidth="1"/>
    <col min="5" max="5" width="10.28515625" style="4" customWidth="1"/>
    <col min="6" max="6" width="4.7109375" style="4" customWidth="1"/>
    <col min="7" max="7" width="55.7109375" style="15" customWidth="1"/>
    <col min="8" max="8" width="32.28515625" style="15" hidden="1" customWidth="1"/>
    <col min="9" max="10" width="32.28515625" style="19" customWidth="1"/>
    <col min="11" max="11" width="29.140625" style="2" customWidth="1"/>
    <col min="12" max="12" width="27.7109375" style="3" customWidth="1"/>
    <col min="13" max="13" width="26.140625" style="3" customWidth="1"/>
    <col min="14" max="253" width="9.140625" style="3"/>
    <col min="254" max="254" width="28.85546875" style="3" customWidth="1"/>
    <col min="255" max="255" width="10.140625" style="3" customWidth="1"/>
    <col min="256" max="261" width="12.140625" style="3" customWidth="1"/>
    <col min="262" max="262" width="22.28515625" style="3" customWidth="1"/>
    <col min="263" max="509" width="9.140625" style="3"/>
    <col min="510" max="510" width="28.85546875" style="3" customWidth="1"/>
    <col min="511" max="511" width="10.140625" style="3" customWidth="1"/>
    <col min="512" max="517" width="12.140625" style="3" customWidth="1"/>
    <col min="518" max="518" width="22.28515625" style="3" customWidth="1"/>
    <col min="519" max="765" width="9.140625" style="3"/>
    <col min="766" max="766" width="28.85546875" style="3" customWidth="1"/>
    <col min="767" max="767" width="10.140625" style="3" customWidth="1"/>
    <col min="768" max="773" width="12.140625" style="3" customWidth="1"/>
    <col min="774" max="774" width="22.28515625" style="3" customWidth="1"/>
    <col min="775" max="1021" width="9.140625" style="3"/>
    <col min="1022" max="1022" width="28.85546875" style="3" customWidth="1"/>
    <col min="1023" max="1023" width="10.140625" style="3" customWidth="1"/>
    <col min="1024" max="1029" width="12.140625" style="3" customWidth="1"/>
    <col min="1030" max="1030" width="22.28515625" style="3" customWidth="1"/>
    <col min="1031" max="1277" width="9.140625" style="3"/>
    <col min="1278" max="1278" width="28.85546875" style="3" customWidth="1"/>
    <col min="1279" max="1279" width="10.140625" style="3" customWidth="1"/>
    <col min="1280" max="1285" width="12.140625" style="3" customWidth="1"/>
    <col min="1286" max="1286" width="22.28515625" style="3" customWidth="1"/>
    <col min="1287" max="1533" width="9.140625" style="3"/>
    <col min="1534" max="1534" width="28.85546875" style="3" customWidth="1"/>
    <col min="1535" max="1535" width="10.140625" style="3" customWidth="1"/>
    <col min="1536" max="1541" width="12.140625" style="3" customWidth="1"/>
    <col min="1542" max="1542" width="22.28515625" style="3" customWidth="1"/>
    <col min="1543" max="1789" width="9.140625" style="3"/>
    <col min="1790" max="1790" width="28.85546875" style="3" customWidth="1"/>
    <col min="1791" max="1791" width="10.140625" style="3" customWidth="1"/>
    <col min="1792" max="1797" width="12.140625" style="3" customWidth="1"/>
    <col min="1798" max="1798" width="22.28515625" style="3" customWidth="1"/>
    <col min="1799" max="2045" width="9.140625" style="3"/>
    <col min="2046" max="2046" width="28.85546875" style="3" customWidth="1"/>
    <col min="2047" max="2047" width="10.140625" style="3" customWidth="1"/>
    <col min="2048" max="2053" width="12.140625" style="3" customWidth="1"/>
    <col min="2054" max="2054" width="22.28515625" style="3" customWidth="1"/>
    <col min="2055" max="2301" width="9.140625" style="3"/>
    <col min="2302" max="2302" width="28.85546875" style="3" customWidth="1"/>
    <col min="2303" max="2303" width="10.140625" style="3" customWidth="1"/>
    <col min="2304" max="2309" width="12.140625" style="3" customWidth="1"/>
    <col min="2310" max="2310" width="22.28515625" style="3" customWidth="1"/>
    <col min="2311" max="2557" width="9.140625" style="3"/>
    <col min="2558" max="2558" width="28.85546875" style="3" customWidth="1"/>
    <col min="2559" max="2559" width="10.140625" style="3" customWidth="1"/>
    <col min="2560" max="2565" width="12.140625" style="3" customWidth="1"/>
    <col min="2566" max="2566" width="22.28515625" style="3" customWidth="1"/>
    <col min="2567" max="2813" width="9.140625" style="3"/>
    <col min="2814" max="2814" width="28.85546875" style="3" customWidth="1"/>
    <col min="2815" max="2815" width="10.140625" style="3" customWidth="1"/>
    <col min="2816" max="2821" width="12.140625" style="3" customWidth="1"/>
    <col min="2822" max="2822" width="22.28515625" style="3" customWidth="1"/>
    <col min="2823" max="3069" width="9.140625" style="3"/>
    <col min="3070" max="3070" width="28.85546875" style="3" customWidth="1"/>
    <col min="3071" max="3071" width="10.140625" style="3" customWidth="1"/>
    <col min="3072" max="3077" width="12.140625" style="3" customWidth="1"/>
    <col min="3078" max="3078" width="22.28515625" style="3" customWidth="1"/>
    <col min="3079" max="3325" width="9.140625" style="3"/>
    <col min="3326" max="3326" width="28.85546875" style="3" customWidth="1"/>
    <col min="3327" max="3327" width="10.140625" style="3" customWidth="1"/>
    <col min="3328" max="3333" width="12.140625" style="3" customWidth="1"/>
    <col min="3334" max="3334" width="22.28515625" style="3" customWidth="1"/>
    <col min="3335" max="3581" width="9.140625" style="3"/>
    <col min="3582" max="3582" width="28.85546875" style="3" customWidth="1"/>
    <col min="3583" max="3583" width="10.140625" style="3" customWidth="1"/>
    <col min="3584" max="3589" width="12.140625" style="3" customWidth="1"/>
    <col min="3590" max="3590" width="22.28515625" style="3" customWidth="1"/>
    <col min="3591" max="3837" width="9.140625" style="3"/>
    <col min="3838" max="3838" width="28.85546875" style="3" customWidth="1"/>
    <col min="3839" max="3839" width="10.140625" style="3" customWidth="1"/>
    <col min="3840" max="3845" width="12.140625" style="3" customWidth="1"/>
    <col min="3846" max="3846" width="22.28515625" style="3" customWidth="1"/>
    <col min="3847" max="4093" width="9.140625" style="3"/>
    <col min="4094" max="4094" width="28.85546875" style="3" customWidth="1"/>
    <col min="4095" max="4095" width="10.140625" style="3" customWidth="1"/>
    <col min="4096" max="4101" width="12.140625" style="3" customWidth="1"/>
    <col min="4102" max="4102" width="22.28515625" style="3" customWidth="1"/>
    <col min="4103" max="4349" width="9.140625" style="3"/>
    <col min="4350" max="4350" width="28.85546875" style="3" customWidth="1"/>
    <col min="4351" max="4351" width="10.140625" style="3" customWidth="1"/>
    <col min="4352" max="4357" width="12.140625" style="3" customWidth="1"/>
    <col min="4358" max="4358" width="22.28515625" style="3" customWidth="1"/>
    <col min="4359" max="4605" width="9.140625" style="3"/>
    <col min="4606" max="4606" width="28.85546875" style="3" customWidth="1"/>
    <col min="4607" max="4607" width="10.140625" style="3" customWidth="1"/>
    <col min="4608" max="4613" width="12.140625" style="3" customWidth="1"/>
    <col min="4614" max="4614" width="22.28515625" style="3" customWidth="1"/>
    <col min="4615" max="4861" width="9.140625" style="3"/>
    <col min="4862" max="4862" width="28.85546875" style="3" customWidth="1"/>
    <col min="4863" max="4863" width="10.140625" style="3" customWidth="1"/>
    <col min="4864" max="4869" width="12.140625" style="3" customWidth="1"/>
    <col min="4870" max="4870" width="22.28515625" style="3" customWidth="1"/>
    <col min="4871" max="5117" width="9.140625" style="3"/>
    <col min="5118" max="5118" width="28.85546875" style="3" customWidth="1"/>
    <col min="5119" max="5119" width="10.140625" style="3" customWidth="1"/>
    <col min="5120" max="5125" width="12.140625" style="3" customWidth="1"/>
    <col min="5126" max="5126" width="22.28515625" style="3" customWidth="1"/>
    <col min="5127" max="5373" width="9.140625" style="3"/>
    <col min="5374" max="5374" width="28.85546875" style="3" customWidth="1"/>
    <col min="5375" max="5375" width="10.140625" style="3" customWidth="1"/>
    <col min="5376" max="5381" width="12.140625" style="3" customWidth="1"/>
    <col min="5382" max="5382" width="22.28515625" style="3" customWidth="1"/>
    <col min="5383" max="5629" width="9.140625" style="3"/>
    <col min="5630" max="5630" width="28.85546875" style="3" customWidth="1"/>
    <col min="5631" max="5631" width="10.140625" style="3" customWidth="1"/>
    <col min="5632" max="5637" width="12.140625" style="3" customWidth="1"/>
    <col min="5638" max="5638" width="22.28515625" style="3" customWidth="1"/>
    <col min="5639" max="5885" width="9.140625" style="3"/>
    <col min="5886" max="5886" width="28.85546875" style="3" customWidth="1"/>
    <col min="5887" max="5887" width="10.140625" style="3" customWidth="1"/>
    <col min="5888" max="5893" width="12.140625" style="3" customWidth="1"/>
    <col min="5894" max="5894" width="22.28515625" style="3" customWidth="1"/>
    <col min="5895" max="6141" width="9.140625" style="3"/>
    <col min="6142" max="6142" width="28.85546875" style="3" customWidth="1"/>
    <col min="6143" max="6143" width="10.140625" style="3" customWidth="1"/>
    <col min="6144" max="6149" width="12.140625" style="3" customWidth="1"/>
    <col min="6150" max="6150" width="22.28515625" style="3" customWidth="1"/>
    <col min="6151" max="6397" width="9.140625" style="3"/>
    <col min="6398" max="6398" width="28.85546875" style="3" customWidth="1"/>
    <col min="6399" max="6399" width="10.140625" style="3" customWidth="1"/>
    <col min="6400" max="6405" width="12.140625" style="3" customWidth="1"/>
    <col min="6406" max="6406" width="22.28515625" style="3" customWidth="1"/>
    <col min="6407" max="6653" width="9.140625" style="3"/>
    <col min="6654" max="6654" width="28.85546875" style="3" customWidth="1"/>
    <col min="6655" max="6655" width="10.140625" style="3" customWidth="1"/>
    <col min="6656" max="6661" width="12.140625" style="3" customWidth="1"/>
    <col min="6662" max="6662" width="22.28515625" style="3" customWidth="1"/>
    <col min="6663" max="6909" width="9.140625" style="3"/>
    <col min="6910" max="6910" width="28.85546875" style="3" customWidth="1"/>
    <col min="6911" max="6911" width="10.140625" style="3" customWidth="1"/>
    <col min="6912" max="6917" width="12.140625" style="3" customWidth="1"/>
    <col min="6918" max="6918" width="22.28515625" style="3" customWidth="1"/>
    <col min="6919" max="7165" width="9.140625" style="3"/>
    <col min="7166" max="7166" width="28.85546875" style="3" customWidth="1"/>
    <col min="7167" max="7167" width="10.140625" style="3" customWidth="1"/>
    <col min="7168" max="7173" width="12.140625" style="3" customWidth="1"/>
    <col min="7174" max="7174" width="22.28515625" style="3" customWidth="1"/>
    <col min="7175" max="7421" width="9.140625" style="3"/>
    <col min="7422" max="7422" width="28.85546875" style="3" customWidth="1"/>
    <col min="7423" max="7423" width="10.140625" style="3" customWidth="1"/>
    <col min="7424" max="7429" width="12.140625" style="3" customWidth="1"/>
    <col min="7430" max="7430" width="22.28515625" style="3" customWidth="1"/>
    <col min="7431" max="7677" width="9.140625" style="3"/>
    <col min="7678" max="7678" width="28.85546875" style="3" customWidth="1"/>
    <col min="7679" max="7679" width="10.140625" style="3" customWidth="1"/>
    <col min="7680" max="7685" width="12.140625" style="3" customWidth="1"/>
    <col min="7686" max="7686" width="22.28515625" style="3" customWidth="1"/>
    <col min="7687" max="7933" width="9.140625" style="3"/>
    <col min="7934" max="7934" width="28.85546875" style="3" customWidth="1"/>
    <col min="7935" max="7935" width="10.140625" style="3" customWidth="1"/>
    <col min="7936" max="7941" width="12.140625" style="3" customWidth="1"/>
    <col min="7942" max="7942" width="22.28515625" style="3" customWidth="1"/>
    <col min="7943" max="8189" width="9.140625" style="3"/>
    <col min="8190" max="8190" width="28.85546875" style="3" customWidth="1"/>
    <col min="8191" max="8191" width="10.140625" style="3" customWidth="1"/>
    <col min="8192" max="8197" width="12.140625" style="3" customWidth="1"/>
    <col min="8198" max="8198" width="22.28515625" style="3" customWidth="1"/>
    <col min="8199" max="8445" width="9.140625" style="3"/>
    <col min="8446" max="8446" width="28.85546875" style="3" customWidth="1"/>
    <col min="8447" max="8447" width="10.140625" style="3" customWidth="1"/>
    <col min="8448" max="8453" width="12.140625" style="3" customWidth="1"/>
    <col min="8454" max="8454" width="22.28515625" style="3" customWidth="1"/>
    <col min="8455" max="8701" width="9.140625" style="3"/>
    <col min="8702" max="8702" width="28.85546875" style="3" customWidth="1"/>
    <col min="8703" max="8703" width="10.140625" style="3" customWidth="1"/>
    <col min="8704" max="8709" width="12.140625" style="3" customWidth="1"/>
    <col min="8710" max="8710" width="22.28515625" style="3" customWidth="1"/>
    <col min="8711" max="8957" width="9.140625" style="3"/>
    <col min="8958" max="8958" width="28.85546875" style="3" customWidth="1"/>
    <col min="8959" max="8959" width="10.140625" style="3" customWidth="1"/>
    <col min="8960" max="8965" width="12.140625" style="3" customWidth="1"/>
    <col min="8966" max="8966" width="22.28515625" style="3" customWidth="1"/>
    <col min="8967" max="9213" width="9.140625" style="3"/>
    <col min="9214" max="9214" width="28.85546875" style="3" customWidth="1"/>
    <col min="9215" max="9215" width="10.140625" style="3" customWidth="1"/>
    <col min="9216" max="9221" width="12.140625" style="3" customWidth="1"/>
    <col min="9222" max="9222" width="22.28515625" style="3" customWidth="1"/>
    <col min="9223" max="9469" width="9.140625" style="3"/>
    <col min="9470" max="9470" width="28.85546875" style="3" customWidth="1"/>
    <col min="9471" max="9471" width="10.140625" style="3" customWidth="1"/>
    <col min="9472" max="9477" width="12.140625" style="3" customWidth="1"/>
    <col min="9478" max="9478" width="22.28515625" style="3" customWidth="1"/>
    <col min="9479" max="9725" width="9.140625" style="3"/>
    <col min="9726" max="9726" width="28.85546875" style="3" customWidth="1"/>
    <col min="9727" max="9727" width="10.140625" style="3" customWidth="1"/>
    <col min="9728" max="9733" width="12.140625" style="3" customWidth="1"/>
    <col min="9734" max="9734" width="22.28515625" style="3" customWidth="1"/>
    <col min="9735" max="9981" width="9.140625" style="3"/>
    <col min="9982" max="9982" width="28.85546875" style="3" customWidth="1"/>
    <col min="9983" max="9983" width="10.140625" style="3" customWidth="1"/>
    <col min="9984" max="9989" width="12.140625" style="3" customWidth="1"/>
    <col min="9990" max="9990" width="22.28515625" style="3" customWidth="1"/>
    <col min="9991" max="10237" width="9.140625" style="3"/>
    <col min="10238" max="10238" width="28.85546875" style="3" customWidth="1"/>
    <col min="10239" max="10239" width="10.140625" style="3" customWidth="1"/>
    <col min="10240" max="10245" width="12.140625" style="3" customWidth="1"/>
    <col min="10246" max="10246" width="22.28515625" style="3" customWidth="1"/>
    <col min="10247" max="10493" width="9.140625" style="3"/>
    <col min="10494" max="10494" width="28.85546875" style="3" customWidth="1"/>
    <col min="10495" max="10495" width="10.140625" style="3" customWidth="1"/>
    <col min="10496" max="10501" width="12.140625" style="3" customWidth="1"/>
    <col min="10502" max="10502" width="22.28515625" style="3" customWidth="1"/>
    <col min="10503" max="10749" width="9.140625" style="3"/>
    <col min="10750" max="10750" width="28.85546875" style="3" customWidth="1"/>
    <col min="10751" max="10751" width="10.140625" style="3" customWidth="1"/>
    <col min="10752" max="10757" width="12.140625" style="3" customWidth="1"/>
    <col min="10758" max="10758" width="22.28515625" style="3" customWidth="1"/>
    <col min="10759" max="11005" width="9.140625" style="3"/>
    <col min="11006" max="11006" width="28.85546875" style="3" customWidth="1"/>
    <col min="11007" max="11007" width="10.140625" style="3" customWidth="1"/>
    <col min="11008" max="11013" width="12.140625" style="3" customWidth="1"/>
    <col min="11014" max="11014" width="22.28515625" style="3" customWidth="1"/>
    <col min="11015" max="11261" width="9.140625" style="3"/>
    <col min="11262" max="11262" width="28.85546875" style="3" customWidth="1"/>
    <col min="11263" max="11263" width="10.140625" style="3" customWidth="1"/>
    <col min="11264" max="11269" width="12.140625" style="3" customWidth="1"/>
    <col min="11270" max="11270" width="22.28515625" style="3" customWidth="1"/>
    <col min="11271" max="11517" width="9.140625" style="3"/>
    <col min="11518" max="11518" width="28.85546875" style="3" customWidth="1"/>
    <col min="11519" max="11519" width="10.140625" style="3" customWidth="1"/>
    <col min="11520" max="11525" width="12.140625" style="3" customWidth="1"/>
    <col min="11526" max="11526" width="22.28515625" style="3" customWidth="1"/>
    <col min="11527" max="11773" width="9.140625" style="3"/>
    <col min="11774" max="11774" width="28.85546875" style="3" customWidth="1"/>
    <col min="11775" max="11775" width="10.140625" style="3" customWidth="1"/>
    <col min="11776" max="11781" width="12.140625" style="3" customWidth="1"/>
    <col min="11782" max="11782" width="22.28515625" style="3" customWidth="1"/>
    <col min="11783" max="12029" width="9.140625" style="3"/>
    <col min="12030" max="12030" width="28.85546875" style="3" customWidth="1"/>
    <col min="12031" max="12031" width="10.140625" style="3" customWidth="1"/>
    <col min="12032" max="12037" width="12.140625" style="3" customWidth="1"/>
    <col min="12038" max="12038" width="22.28515625" style="3" customWidth="1"/>
    <col min="12039" max="12285" width="9.140625" style="3"/>
    <col min="12286" max="12286" width="28.85546875" style="3" customWidth="1"/>
    <col min="12287" max="12287" width="10.140625" style="3" customWidth="1"/>
    <col min="12288" max="12293" width="12.140625" style="3" customWidth="1"/>
    <col min="12294" max="12294" width="22.28515625" style="3" customWidth="1"/>
    <col min="12295" max="12541" width="9.140625" style="3"/>
    <col min="12542" max="12542" width="28.85546875" style="3" customWidth="1"/>
    <col min="12543" max="12543" width="10.140625" style="3" customWidth="1"/>
    <col min="12544" max="12549" width="12.140625" style="3" customWidth="1"/>
    <col min="12550" max="12550" width="22.28515625" style="3" customWidth="1"/>
    <col min="12551" max="12797" width="9.140625" style="3"/>
    <col min="12798" max="12798" width="28.85546875" style="3" customWidth="1"/>
    <col min="12799" max="12799" width="10.140625" style="3" customWidth="1"/>
    <col min="12800" max="12805" width="12.140625" style="3" customWidth="1"/>
    <col min="12806" max="12806" width="22.28515625" style="3" customWidth="1"/>
    <col min="12807" max="13053" width="9.140625" style="3"/>
    <col min="13054" max="13054" width="28.85546875" style="3" customWidth="1"/>
    <col min="13055" max="13055" width="10.140625" style="3" customWidth="1"/>
    <col min="13056" max="13061" width="12.140625" style="3" customWidth="1"/>
    <col min="13062" max="13062" width="22.28515625" style="3" customWidth="1"/>
    <col min="13063" max="13309" width="9.140625" style="3"/>
    <col min="13310" max="13310" width="28.85546875" style="3" customWidth="1"/>
    <col min="13311" max="13311" width="10.140625" style="3" customWidth="1"/>
    <col min="13312" max="13317" width="12.140625" style="3" customWidth="1"/>
    <col min="13318" max="13318" width="22.28515625" style="3" customWidth="1"/>
    <col min="13319" max="13565" width="9.140625" style="3"/>
    <col min="13566" max="13566" width="28.85546875" style="3" customWidth="1"/>
    <col min="13567" max="13567" width="10.140625" style="3" customWidth="1"/>
    <col min="13568" max="13573" width="12.140625" style="3" customWidth="1"/>
    <col min="13574" max="13574" width="22.28515625" style="3" customWidth="1"/>
    <col min="13575" max="13821" width="9.140625" style="3"/>
    <col min="13822" max="13822" width="28.85546875" style="3" customWidth="1"/>
    <col min="13823" max="13823" width="10.140625" style="3" customWidth="1"/>
    <col min="13824" max="13829" width="12.140625" style="3" customWidth="1"/>
    <col min="13830" max="13830" width="22.28515625" style="3" customWidth="1"/>
    <col min="13831" max="14077" width="9.140625" style="3"/>
    <col min="14078" max="14078" width="28.85546875" style="3" customWidth="1"/>
    <col min="14079" max="14079" width="10.140625" style="3" customWidth="1"/>
    <col min="14080" max="14085" width="12.140625" style="3" customWidth="1"/>
    <col min="14086" max="14086" width="22.28515625" style="3" customWidth="1"/>
    <col min="14087" max="14333" width="9.140625" style="3"/>
    <col min="14334" max="14334" width="28.85546875" style="3" customWidth="1"/>
    <col min="14335" max="14335" width="10.140625" style="3" customWidth="1"/>
    <col min="14336" max="14341" width="12.140625" style="3" customWidth="1"/>
    <col min="14342" max="14342" width="22.28515625" style="3" customWidth="1"/>
    <col min="14343" max="14589" width="9.140625" style="3"/>
    <col min="14590" max="14590" width="28.85546875" style="3" customWidth="1"/>
    <col min="14591" max="14591" width="10.140625" style="3" customWidth="1"/>
    <col min="14592" max="14597" width="12.140625" style="3" customWidth="1"/>
    <col min="14598" max="14598" width="22.28515625" style="3" customWidth="1"/>
    <col min="14599" max="14845" width="9.140625" style="3"/>
    <col min="14846" max="14846" width="28.85546875" style="3" customWidth="1"/>
    <col min="14847" max="14847" width="10.140625" style="3" customWidth="1"/>
    <col min="14848" max="14853" width="12.140625" style="3" customWidth="1"/>
    <col min="14854" max="14854" width="22.28515625" style="3" customWidth="1"/>
    <col min="14855" max="15101" width="9.140625" style="3"/>
    <col min="15102" max="15102" width="28.85546875" style="3" customWidth="1"/>
    <col min="15103" max="15103" width="10.140625" style="3" customWidth="1"/>
    <col min="15104" max="15109" width="12.140625" style="3" customWidth="1"/>
    <col min="15110" max="15110" width="22.28515625" style="3" customWidth="1"/>
    <col min="15111" max="15357" width="9.140625" style="3"/>
    <col min="15358" max="15358" width="28.85546875" style="3" customWidth="1"/>
    <col min="15359" max="15359" width="10.140625" style="3" customWidth="1"/>
    <col min="15360" max="15365" width="12.140625" style="3" customWidth="1"/>
    <col min="15366" max="15366" width="22.28515625" style="3" customWidth="1"/>
    <col min="15367" max="15613" width="9.140625" style="3"/>
    <col min="15614" max="15614" width="28.85546875" style="3" customWidth="1"/>
    <col min="15615" max="15615" width="10.140625" style="3" customWidth="1"/>
    <col min="15616" max="15621" width="12.140625" style="3" customWidth="1"/>
    <col min="15622" max="15622" width="22.28515625" style="3" customWidth="1"/>
    <col min="15623" max="15869" width="9.140625" style="3"/>
    <col min="15870" max="15870" width="28.85546875" style="3" customWidth="1"/>
    <col min="15871" max="15871" width="10.140625" style="3" customWidth="1"/>
    <col min="15872" max="15877" width="12.140625" style="3" customWidth="1"/>
    <col min="15878" max="15878" width="22.28515625" style="3" customWidth="1"/>
    <col min="15879" max="16125" width="9.140625" style="3"/>
    <col min="16126" max="16126" width="28.85546875" style="3" customWidth="1"/>
    <col min="16127" max="16127" width="10.140625" style="3" customWidth="1"/>
    <col min="16128" max="16133" width="12.140625" style="3" customWidth="1"/>
    <col min="16134" max="16134" width="22.28515625" style="3" customWidth="1"/>
    <col min="16135" max="16384" width="9.140625" style="3"/>
  </cols>
  <sheetData>
    <row r="1" spans="1:13" s="2" customFormat="1" ht="43.5" customHeight="1" x14ac:dyDescent="0.25">
      <c r="A1" s="241" t="s">
        <v>210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3" s="4" customFormat="1" ht="30.75" customHeight="1" x14ac:dyDescent="0.25">
      <c r="A2" s="221" t="s">
        <v>0</v>
      </c>
      <c r="B2" s="221"/>
      <c r="C2" s="221"/>
      <c r="D2" s="221"/>
      <c r="E2" s="221"/>
      <c r="F2" s="221"/>
      <c r="G2" s="232" t="s">
        <v>85</v>
      </c>
      <c r="H2" s="224" t="s">
        <v>86</v>
      </c>
      <c r="I2" s="225"/>
      <c r="J2" s="226"/>
      <c r="K2" s="221" t="s">
        <v>90</v>
      </c>
    </row>
    <row r="3" spans="1:13" s="4" customFormat="1" ht="79.5" customHeight="1" x14ac:dyDescent="0.25">
      <c r="A3" s="61" t="s">
        <v>1</v>
      </c>
      <c r="B3" s="61" t="s">
        <v>2</v>
      </c>
      <c r="C3" s="61" t="s">
        <v>3</v>
      </c>
      <c r="D3" s="61" t="s">
        <v>4</v>
      </c>
      <c r="E3" s="61" t="s">
        <v>83</v>
      </c>
      <c r="F3" s="61" t="s">
        <v>84</v>
      </c>
      <c r="G3" s="233"/>
      <c r="H3" s="10" t="s">
        <v>87</v>
      </c>
      <c r="I3" s="18" t="s">
        <v>88</v>
      </c>
      <c r="J3" s="18" t="s">
        <v>89</v>
      </c>
      <c r="K3" s="221"/>
    </row>
    <row r="4" spans="1:13" s="4" customFormat="1" x14ac:dyDescent="0.25">
      <c r="A4" s="224">
        <v>1</v>
      </c>
      <c r="B4" s="225"/>
      <c r="C4" s="225"/>
      <c r="D4" s="225"/>
      <c r="E4" s="225"/>
      <c r="F4" s="226"/>
      <c r="G4" s="10">
        <v>2</v>
      </c>
      <c r="H4" s="221">
        <v>3</v>
      </c>
      <c r="I4" s="221"/>
      <c r="J4" s="221"/>
      <c r="K4" s="10">
        <v>4</v>
      </c>
    </row>
    <row r="5" spans="1:13" ht="48" customHeight="1" x14ac:dyDescent="0.25">
      <c r="A5" s="227" t="s">
        <v>8</v>
      </c>
      <c r="B5" s="72" t="s">
        <v>34</v>
      </c>
      <c r="C5" s="72" t="s">
        <v>7</v>
      </c>
      <c r="D5" s="72" t="s">
        <v>7</v>
      </c>
      <c r="E5" s="60"/>
      <c r="F5" s="227" t="s">
        <v>29</v>
      </c>
      <c r="G5" s="75" t="s">
        <v>125</v>
      </c>
      <c r="H5" s="80">
        <f>H6+H11+H27+H36+H43+H51</f>
        <v>5797687.3300000001</v>
      </c>
      <c r="I5" s="80">
        <f>I6+I11+I27+I36+I48+I43+I51+I54</f>
        <v>5950210.209999999</v>
      </c>
      <c r="J5" s="80">
        <f>J6+J11+J27+J36+J48+J43+J51+J54</f>
        <v>5943136</v>
      </c>
      <c r="K5" s="66"/>
      <c r="L5" s="144"/>
      <c r="M5" s="144"/>
    </row>
    <row r="6" spans="1:13" ht="74.25" customHeight="1" x14ac:dyDescent="0.25">
      <c r="A6" s="228"/>
      <c r="B6" s="227" t="s">
        <v>6</v>
      </c>
      <c r="C6" s="72" t="s">
        <v>7</v>
      </c>
      <c r="D6" s="72" t="s">
        <v>7</v>
      </c>
      <c r="E6" s="245" t="s">
        <v>394</v>
      </c>
      <c r="F6" s="228"/>
      <c r="G6" s="75" t="s">
        <v>126</v>
      </c>
      <c r="H6" s="80">
        <f>H7+H9</f>
        <v>236455.3</v>
      </c>
      <c r="I6" s="80">
        <f t="shared" ref="I6:J6" si="0">I7+I9</f>
        <v>244462.59</v>
      </c>
      <c r="J6" s="80">
        <f t="shared" si="0"/>
        <v>242375</v>
      </c>
      <c r="K6" s="67"/>
    </row>
    <row r="7" spans="1:13" ht="93.75" customHeight="1" x14ac:dyDescent="0.25">
      <c r="A7" s="228"/>
      <c r="B7" s="228"/>
      <c r="C7" s="72" t="s">
        <v>8</v>
      </c>
      <c r="D7" s="72" t="s">
        <v>7</v>
      </c>
      <c r="E7" s="246"/>
      <c r="F7" s="228"/>
      <c r="G7" s="76" t="s">
        <v>130</v>
      </c>
      <c r="H7" s="83">
        <f>H8</f>
        <v>23859.8</v>
      </c>
      <c r="I7" s="83">
        <f t="shared" ref="I7:J7" si="1">I8</f>
        <v>22688.09</v>
      </c>
      <c r="J7" s="83">
        <f t="shared" si="1"/>
        <v>21845.7</v>
      </c>
      <c r="K7" s="230" t="s">
        <v>209</v>
      </c>
    </row>
    <row r="8" spans="1:13" ht="58.5" customHeight="1" x14ac:dyDescent="0.25">
      <c r="A8" s="228"/>
      <c r="B8" s="228"/>
      <c r="C8" s="73" t="s">
        <v>7</v>
      </c>
      <c r="D8" s="73" t="s">
        <v>8</v>
      </c>
      <c r="E8" s="246"/>
      <c r="F8" s="228"/>
      <c r="G8" s="77" t="s">
        <v>169</v>
      </c>
      <c r="H8" s="83">
        <v>23859.8</v>
      </c>
      <c r="I8" s="83">
        <v>22688.09</v>
      </c>
      <c r="J8" s="83">
        <v>21845.7</v>
      </c>
      <c r="K8" s="234"/>
    </row>
    <row r="9" spans="1:13" ht="40.5" customHeight="1" x14ac:dyDescent="0.25">
      <c r="A9" s="228"/>
      <c r="B9" s="228"/>
      <c r="C9" s="72" t="s">
        <v>9</v>
      </c>
      <c r="D9" s="72" t="s">
        <v>7</v>
      </c>
      <c r="E9" s="246"/>
      <c r="F9" s="228"/>
      <c r="G9" s="76" t="s">
        <v>133</v>
      </c>
      <c r="H9" s="82">
        <f>SUM(H10)</f>
        <v>212595.5</v>
      </c>
      <c r="I9" s="82">
        <f t="shared" ref="I9:J9" si="2">SUM(I10)</f>
        <v>221774.5</v>
      </c>
      <c r="J9" s="82">
        <f t="shared" si="2"/>
        <v>220529.3</v>
      </c>
      <c r="K9" s="234"/>
    </row>
    <row r="10" spans="1:13" s="2" customFormat="1" ht="71.25" customHeight="1" x14ac:dyDescent="0.25">
      <c r="A10" s="228"/>
      <c r="B10" s="229"/>
      <c r="C10" s="72" t="s">
        <v>7</v>
      </c>
      <c r="D10" s="72" t="s">
        <v>9</v>
      </c>
      <c r="E10" s="246"/>
      <c r="F10" s="228"/>
      <c r="G10" s="76" t="s">
        <v>132</v>
      </c>
      <c r="H10" s="82">
        <v>212595.5</v>
      </c>
      <c r="I10" s="82">
        <v>221774.5</v>
      </c>
      <c r="J10" s="82">
        <v>220529.3</v>
      </c>
      <c r="K10" s="231"/>
    </row>
    <row r="11" spans="1:13" ht="105" customHeight="1" x14ac:dyDescent="0.25">
      <c r="A11" s="228"/>
      <c r="B11" s="227" t="s">
        <v>13</v>
      </c>
      <c r="C11" s="72" t="s">
        <v>7</v>
      </c>
      <c r="D11" s="72" t="s">
        <v>7</v>
      </c>
      <c r="E11" s="246"/>
      <c r="F11" s="228"/>
      <c r="G11" s="75" t="s">
        <v>127</v>
      </c>
      <c r="H11" s="80">
        <f>H12+H14+H18+H20+H22</f>
        <v>245655.6</v>
      </c>
      <c r="I11" s="80">
        <f>I12+I14+I16+I18+I20+I22</f>
        <v>294356.56</v>
      </c>
      <c r="J11" s="80">
        <f>J12+J14+J16+J18+J20+J22</f>
        <v>291623.80000000005</v>
      </c>
      <c r="K11" s="65"/>
    </row>
    <row r="12" spans="1:13" ht="75.75" customHeight="1" x14ac:dyDescent="0.25">
      <c r="A12" s="228"/>
      <c r="B12" s="228"/>
      <c r="C12" s="72" t="s">
        <v>10</v>
      </c>
      <c r="D12" s="72" t="s">
        <v>7</v>
      </c>
      <c r="E12" s="246"/>
      <c r="F12" s="228"/>
      <c r="G12" s="77" t="s">
        <v>129</v>
      </c>
      <c r="H12" s="82">
        <f>SUM(H13)</f>
        <v>470</v>
      </c>
      <c r="I12" s="82">
        <f t="shared" ref="I12:J12" si="3">SUM(I13)</f>
        <v>470</v>
      </c>
      <c r="J12" s="82">
        <f t="shared" si="3"/>
        <v>455.2</v>
      </c>
      <c r="K12" s="230" t="s">
        <v>174</v>
      </c>
    </row>
    <row r="13" spans="1:13" ht="110.25" customHeight="1" x14ac:dyDescent="0.25">
      <c r="A13" s="228"/>
      <c r="B13" s="228"/>
      <c r="C13" s="72" t="s">
        <v>7</v>
      </c>
      <c r="D13" s="72" t="s">
        <v>10</v>
      </c>
      <c r="E13" s="246"/>
      <c r="F13" s="228"/>
      <c r="G13" s="76" t="s">
        <v>128</v>
      </c>
      <c r="H13" s="82">
        <v>470</v>
      </c>
      <c r="I13" s="82">
        <v>470</v>
      </c>
      <c r="J13" s="82">
        <v>455.2</v>
      </c>
      <c r="K13" s="231"/>
    </row>
    <row r="14" spans="1:13" ht="57.75" customHeight="1" x14ac:dyDescent="0.25">
      <c r="A14" s="228"/>
      <c r="B14" s="228"/>
      <c r="C14" s="72" t="s">
        <v>11</v>
      </c>
      <c r="D14" s="72" t="s">
        <v>7</v>
      </c>
      <c r="E14" s="246"/>
      <c r="F14" s="228"/>
      <c r="G14" s="76" t="s">
        <v>131</v>
      </c>
      <c r="H14" s="82">
        <f>SUM(H15)</f>
        <v>29983.599999999999</v>
      </c>
      <c r="I14" s="82">
        <f t="shared" ref="I14:J14" si="4">SUM(I15)</f>
        <v>81064</v>
      </c>
      <c r="J14" s="82">
        <f t="shared" si="4"/>
        <v>80295.3</v>
      </c>
      <c r="K14" s="205" t="s">
        <v>175</v>
      </c>
    </row>
    <row r="15" spans="1:13" ht="62.25" customHeight="1" x14ac:dyDescent="0.25">
      <c r="A15" s="228"/>
      <c r="B15" s="228"/>
      <c r="C15" s="72" t="s">
        <v>7</v>
      </c>
      <c r="D15" s="72" t="s">
        <v>11</v>
      </c>
      <c r="E15" s="246"/>
      <c r="F15" s="228"/>
      <c r="G15" s="76" t="s">
        <v>134</v>
      </c>
      <c r="H15" s="82">
        <v>29983.599999999999</v>
      </c>
      <c r="I15" s="82">
        <v>81064</v>
      </c>
      <c r="J15" s="82">
        <v>80295.3</v>
      </c>
      <c r="K15" s="207"/>
    </row>
    <row r="16" spans="1:13" ht="41.25" customHeight="1" x14ac:dyDescent="0.25">
      <c r="A16" s="228"/>
      <c r="B16" s="228"/>
      <c r="C16" s="72" t="s">
        <v>12</v>
      </c>
      <c r="D16" s="72" t="s">
        <v>7</v>
      </c>
      <c r="E16" s="246"/>
      <c r="F16" s="228"/>
      <c r="G16" s="76" t="s">
        <v>135</v>
      </c>
      <c r="H16" s="83" t="s">
        <v>50</v>
      </c>
      <c r="I16" s="83">
        <f>SUM(I17)</f>
        <v>1119.2</v>
      </c>
      <c r="J16" s="83">
        <f>SUM(J17)</f>
        <v>1119.0999999999999</v>
      </c>
      <c r="K16" s="205" t="s">
        <v>174</v>
      </c>
    </row>
    <row r="17" spans="1:11" ht="57" customHeight="1" x14ac:dyDescent="0.25">
      <c r="A17" s="228"/>
      <c r="B17" s="228"/>
      <c r="C17" s="72" t="s">
        <v>7</v>
      </c>
      <c r="D17" s="72" t="s">
        <v>12</v>
      </c>
      <c r="E17" s="246"/>
      <c r="F17" s="228"/>
      <c r="G17" s="76" t="s">
        <v>136</v>
      </c>
      <c r="H17" s="83" t="s">
        <v>50</v>
      </c>
      <c r="I17" s="83">
        <v>1119.2</v>
      </c>
      <c r="J17" s="83">
        <v>1119.0999999999999</v>
      </c>
      <c r="K17" s="207"/>
    </row>
    <row r="18" spans="1:11" ht="42.75" customHeight="1" x14ac:dyDescent="0.25">
      <c r="A18" s="228"/>
      <c r="B18" s="228"/>
      <c r="C18" s="72" t="s">
        <v>14</v>
      </c>
      <c r="D18" s="72" t="s">
        <v>7</v>
      </c>
      <c r="E18" s="246"/>
      <c r="F18" s="228"/>
      <c r="G18" s="76" t="s">
        <v>137</v>
      </c>
      <c r="H18" s="83">
        <f>SUM(H19)</f>
        <v>49055.100000000006</v>
      </c>
      <c r="I18" s="83">
        <f t="shared" ref="I18:J18" si="5">SUM(I19)</f>
        <v>49055.06</v>
      </c>
      <c r="J18" s="83">
        <f t="shared" si="5"/>
        <v>48791.3</v>
      </c>
      <c r="K18" s="230" t="s">
        <v>174</v>
      </c>
    </row>
    <row r="19" spans="1:11" ht="57.75" customHeight="1" x14ac:dyDescent="0.25">
      <c r="A19" s="228"/>
      <c r="B19" s="228"/>
      <c r="C19" s="72" t="s">
        <v>7</v>
      </c>
      <c r="D19" s="72" t="s">
        <v>14</v>
      </c>
      <c r="E19" s="246"/>
      <c r="F19" s="228"/>
      <c r="G19" s="76" t="s">
        <v>138</v>
      </c>
      <c r="H19" s="83">
        <f>32342.7+16712.4</f>
        <v>49055.100000000006</v>
      </c>
      <c r="I19" s="83">
        <f>32342.66+16712.4</f>
        <v>49055.06</v>
      </c>
      <c r="J19" s="83">
        <v>48791.3</v>
      </c>
      <c r="K19" s="231"/>
    </row>
    <row r="20" spans="1:11" ht="58.5" customHeight="1" x14ac:dyDescent="0.25">
      <c r="A20" s="228"/>
      <c r="B20" s="228"/>
      <c r="C20" s="72" t="s">
        <v>15</v>
      </c>
      <c r="D20" s="72" t="s">
        <v>7</v>
      </c>
      <c r="E20" s="246"/>
      <c r="F20" s="228"/>
      <c r="G20" s="76" t="s">
        <v>139</v>
      </c>
      <c r="H20" s="83">
        <f>SUM(H21)</f>
        <v>4200</v>
      </c>
      <c r="I20" s="83">
        <f t="shared" ref="I20:J20" si="6">SUM(I21)</f>
        <v>2150</v>
      </c>
      <c r="J20" s="83">
        <f t="shared" si="6"/>
        <v>1295.7</v>
      </c>
      <c r="K20" s="230" t="s">
        <v>174</v>
      </c>
    </row>
    <row r="21" spans="1:11" ht="71.25" customHeight="1" x14ac:dyDescent="0.25">
      <c r="A21" s="228"/>
      <c r="B21" s="228"/>
      <c r="C21" s="72" t="s">
        <v>7</v>
      </c>
      <c r="D21" s="72" t="s">
        <v>15</v>
      </c>
      <c r="E21" s="247"/>
      <c r="F21" s="228"/>
      <c r="G21" s="76" t="s">
        <v>140</v>
      </c>
      <c r="H21" s="83">
        <v>4200</v>
      </c>
      <c r="I21" s="83">
        <v>2150</v>
      </c>
      <c r="J21" s="83">
        <v>1295.7</v>
      </c>
      <c r="K21" s="231"/>
    </row>
    <row r="22" spans="1:11" ht="39.75" customHeight="1" x14ac:dyDescent="0.25">
      <c r="A22" s="228"/>
      <c r="B22" s="228"/>
      <c r="C22" s="72" t="s">
        <v>17</v>
      </c>
      <c r="D22" s="72" t="s">
        <v>7</v>
      </c>
      <c r="E22" s="227" t="s">
        <v>395</v>
      </c>
      <c r="F22" s="228"/>
      <c r="G22" s="76" t="s">
        <v>141</v>
      </c>
      <c r="H22" s="83">
        <f>SUM(H23)</f>
        <v>161946.9</v>
      </c>
      <c r="I22" s="83">
        <f t="shared" ref="I22:J22" si="7">SUM(I23)</f>
        <v>160498.29999999999</v>
      </c>
      <c r="J22" s="83">
        <f t="shared" si="7"/>
        <v>159667.20000000001</v>
      </c>
      <c r="K22" s="230" t="s">
        <v>174</v>
      </c>
    </row>
    <row r="23" spans="1:11" ht="72.75" customHeight="1" x14ac:dyDescent="0.25">
      <c r="A23" s="228"/>
      <c r="B23" s="229"/>
      <c r="C23" s="72" t="s">
        <v>7</v>
      </c>
      <c r="D23" s="72" t="s">
        <v>17</v>
      </c>
      <c r="E23" s="229"/>
      <c r="F23" s="228"/>
      <c r="G23" s="76" t="s">
        <v>142</v>
      </c>
      <c r="H23" s="83">
        <v>161946.9</v>
      </c>
      <c r="I23" s="83">
        <v>160498.29999999999</v>
      </c>
      <c r="J23" s="83">
        <v>159667.20000000001</v>
      </c>
      <c r="K23" s="231"/>
    </row>
    <row r="24" spans="1:11" ht="39.75" customHeight="1" x14ac:dyDescent="0.25">
      <c r="A24" s="228"/>
      <c r="B24" s="227" t="s">
        <v>16</v>
      </c>
      <c r="C24" s="72" t="s">
        <v>7</v>
      </c>
      <c r="D24" s="72" t="s">
        <v>7</v>
      </c>
      <c r="E24" s="60"/>
      <c r="F24" s="228"/>
      <c r="G24" s="75" t="s">
        <v>143</v>
      </c>
      <c r="H24" s="80" t="s">
        <v>50</v>
      </c>
      <c r="I24" s="80" t="s">
        <v>50</v>
      </c>
      <c r="J24" s="80" t="s">
        <v>50</v>
      </c>
      <c r="K24" s="65"/>
    </row>
    <row r="25" spans="1:11" ht="102.75" customHeight="1" x14ac:dyDescent="0.25">
      <c r="A25" s="228"/>
      <c r="B25" s="228"/>
      <c r="C25" s="72" t="s">
        <v>5</v>
      </c>
      <c r="D25" s="72" t="s">
        <v>7</v>
      </c>
      <c r="E25" s="60"/>
      <c r="F25" s="228"/>
      <c r="G25" s="78" t="s">
        <v>144</v>
      </c>
      <c r="H25" s="82" t="s">
        <v>50</v>
      </c>
      <c r="I25" s="82" t="s">
        <v>50</v>
      </c>
      <c r="J25" s="82" t="s">
        <v>50</v>
      </c>
      <c r="K25" s="230" t="s">
        <v>176</v>
      </c>
    </row>
    <row r="26" spans="1:11" ht="73.5" customHeight="1" x14ac:dyDescent="0.25">
      <c r="A26" s="228"/>
      <c r="B26" s="229"/>
      <c r="C26" s="72" t="s">
        <v>7</v>
      </c>
      <c r="D26" s="72" t="s">
        <v>5</v>
      </c>
      <c r="E26" s="63"/>
      <c r="F26" s="228"/>
      <c r="G26" s="76" t="s">
        <v>145</v>
      </c>
      <c r="H26" s="82" t="s">
        <v>50</v>
      </c>
      <c r="I26" s="82" t="s">
        <v>50</v>
      </c>
      <c r="J26" s="82" t="s">
        <v>50</v>
      </c>
      <c r="K26" s="231"/>
    </row>
    <row r="27" spans="1:11" s="2" customFormat="1" ht="41.25" customHeight="1" x14ac:dyDescent="0.25">
      <c r="A27" s="228"/>
      <c r="B27" s="227" t="s">
        <v>57</v>
      </c>
      <c r="C27" s="72" t="s">
        <v>7</v>
      </c>
      <c r="D27" s="72" t="s">
        <v>7</v>
      </c>
      <c r="E27" s="248" t="s">
        <v>394</v>
      </c>
      <c r="F27" s="228"/>
      <c r="G27" s="75" t="s">
        <v>146</v>
      </c>
      <c r="H27" s="86">
        <f>SUM(H28)</f>
        <v>82012.100000000006</v>
      </c>
      <c r="I27" s="86">
        <f t="shared" ref="I27:J27" si="8">SUM(I28)</f>
        <v>98683.1</v>
      </c>
      <c r="J27" s="86">
        <f t="shared" si="8"/>
        <v>98073.4</v>
      </c>
      <c r="K27" s="65"/>
    </row>
    <row r="28" spans="1:11" ht="40.5" customHeight="1" x14ac:dyDescent="0.25">
      <c r="A28" s="228"/>
      <c r="B28" s="228"/>
      <c r="C28" s="72" t="s">
        <v>18</v>
      </c>
      <c r="D28" s="72" t="s">
        <v>7</v>
      </c>
      <c r="E28" s="249"/>
      <c r="F28" s="228"/>
      <c r="G28" s="76" t="s">
        <v>147</v>
      </c>
      <c r="H28" s="82">
        <f>SUM(H29)</f>
        <v>82012.100000000006</v>
      </c>
      <c r="I28" s="82">
        <f t="shared" ref="I28:J28" si="9">SUM(I29)</f>
        <v>98683.1</v>
      </c>
      <c r="J28" s="82">
        <f t="shared" si="9"/>
        <v>98073.4</v>
      </c>
      <c r="K28" s="230" t="s">
        <v>174</v>
      </c>
    </row>
    <row r="29" spans="1:11" ht="54" customHeight="1" x14ac:dyDescent="0.25">
      <c r="A29" s="228"/>
      <c r="B29" s="229"/>
      <c r="C29" s="72" t="s">
        <v>7</v>
      </c>
      <c r="D29" s="72" t="s">
        <v>18</v>
      </c>
      <c r="E29" s="249"/>
      <c r="F29" s="228"/>
      <c r="G29" s="76" t="s">
        <v>148</v>
      </c>
      <c r="H29" s="82">
        <v>82012.100000000006</v>
      </c>
      <c r="I29" s="82">
        <v>98683.1</v>
      </c>
      <c r="J29" s="82">
        <v>98073.4</v>
      </c>
      <c r="K29" s="231"/>
    </row>
    <row r="30" spans="1:11" s="2" customFormat="1" ht="47.25" x14ac:dyDescent="0.25">
      <c r="A30" s="228"/>
      <c r="B30" s="227" t="s">
        <v>62</v>
      </c>
      <c r="C30" s="72" t="s">
        <v>7</v>
      </c>
      <c r="D30" s="72" t="s">
        <v>7</v>
      </c>
      <c r="E30" s="249"/>
      <c r="F30" s="228"/>
      <c r="G30" s="75" t="s">
        <v>149</v>
      </c>
      <c r="H30" s="84" t="s">
        <v>50</v>
      </c>
      <c r="I30" s="84" t="s">
        <v>50</v>
      </c>
      <c r="J30" s="84" t="s">
        <v>50</v>
      </c>
      <c r="K30" s="65"/>
    </row>
    <row r="31" spans="1:11" s="4" customFormat="1" ht="69.75" customHeight="1" x14ac:dyDescent="0.25">
      <c r="A31" s="228"/>
      <c r="B31" s="228"/>
      <c r="C31" s="72" t="s">
        <v>19</v>
      </c>
      <c r="D31" s="72" t="s">
        <v>7</v>
      </c>
      <c r="E31" s="249"/>
      <c r="F31" s="228"/>
      <c r="G31" s="76" t="s">
        <v>152</v>
      </c>
      <c r="H31" s="82" t="s">
        <v>50</v>
      </c>
      <c r="I31" s="82" t="s">
        <v>50</v>
      </c>
      <c r="J31" s="82" t="s">
        <v>50</v>
      </c>
      <c r="K31" s="230" t="s">
        <v>174</v>
      </c>
    </row>
    <row r="32" spans="1:11" ht="54.75" customHeight="1" x14ac:dyDescent="0.25">
      <c r="A32" s="228"/>
      <c r="B32" s="229"/>
      <c r="C32" s="72" t="s">
        <v>7</v>
      </c>
      <c r="D32" s="72" t="s">
        <v>19</v>
      </c>
      <c r="E32" s="249"/>
      <c r="F32" s="228"/>
      <c r="G32" s="76" t="s">
        <v>153</v>
      </c>
      <c r="H32" s="81" t="s">
        <v>50</v>
      </c>
      <c r="I32" s="81" t="s">
        <v>50</v>
      </c>
      <c r="J32" s="81" t="s">
        <v>50</v>
      </c>
      <c r="K32" s="231"/>
    </row>
    <row r="33" spans="1:11" ht="44.25" customHeight="1" x14ac:dyDescent="0.25">
      <c r="A33" s="228"/>
      <c r="B33" s="227" t="s">
        <v>170</v>
      </c>
      <c r="C33" s="72" t="s">
        <v>7</v>
      </c>
      <c r="D33" s="72" t="s">
        <v>7</v>
      </c>
      <c r="E33" s="249"/>
      <c r="F33" s="228"/>
      <c r="G33" s="75" t="s">
        <v>154</v>
      </c>
      <c r="H33" s="84" t="s">
        <v>50</v>
      </c>
      <c r="I33" s="84" t="s">
        <v>50</v>
      </c>
      <c r="J33" s="84" t="s">
        <v>50</v>
      </c>
      <c r="K33" s="65"/>
    </row>
    <row r="34" spans="1:11" ht="38.25" customHeight="1" x14ac:dyDescent="0.25">
      <c r="A34" s="228"/>
      <c r="B34" s="228"/>
      <c r="C34" s="72" t="s">
        <v>20</v>
      </c>
      <c r="D34" s="72" t="s">
        <v>7</v>
      </c>
      <c r="E34" s="249"/>
      <c r="F34" s="228"/>
      <c r="G34" s="76" t="s">
        <v>150</v>
      </c>
      <c r="H34" s="81" t="s">
        <v>50</v>
      </c>
      <c r="I34" s="81" t="s">
        <v>50</v>
      </c>
      <c r="J34" s="81" t="s">
        <v>50</v>
      </c>
      <c r="K34" s="230" t="s">
        <v>174</v>
      </c>
    </row>
    <row r="35" spans="1:11" ht="90.75" customHeight="1" x14ac:dyDescent="0.25">
      <c r="A35" s="228"/>
      <c r="B35" s="229"/>
      <c r="C35" s="72" t="s">
        <v>7</v>
      </c>
      <c r="D35" s="72" t="s">
        <v>20</v>
      </c>
      <c r="E35" s="250"/>
      <c r="F35" s="228"/>
      <c r="G35" s="76" t="s">
        <v>151</v>
      </c>
      <c r="H35" s="82" t="s">
        <v>50</v>
      </c>
      <c r="I35" s="82" t="s">
        <v>50</v>
      </c>
      <c r="J35" s="82" t="s">
        <v>50</v>
      </c>
      <c r="K35" s="231"/>
    </row>
    <row r="36" spans="1:11" ht="48.75" customHeight="1" x14ac:dyDescent="0.25">
      <c r="A36" s="228"/>
      <c r="B36" s="227" t="s">
        <v>171</v>
      </c>
      <c r="C36" s="72" t="s">
        <v>7</v>
      </c>
      <c r="D36" s="72" t="s">
        <v>7</v>
      </c>
      <c r="E36" s="60"/>
      <c r="F36" s="228"/>
      <c r="G36" s="75" t="s">
        <v>155</v>
      </c>
      <c r="H36" s="80">
        <f>H37+H39+H41</f>
        <v>20326.13</v>
      </c>
      <c r="I36" s="80">
        <f t="shared" ref="I36:J36" si="10">I37+I39+I41</f>
        <v>13627.989999999998</v>
      </c>
      <c r="J36" s="80">
        <f t="shared" si="10"/>
        <v>13495.300000000001</v>
      </c>
      <c r="K36" s="65"/>
    </row>
    <row r="37" spans="1:11" ht="42.75" customHeight="1" x14ac:dyDescent="0.25">
      <c r="A37" s="228"/>
      <c r="B37" s="228"/>
      <c r="C37" s="72" t="s">
        <v>21</v>
      </c>
      <c r="D37" s="72" t="s">
        <v>7</v>
      </c>
      <c r="E37" s="227" t="s">
        <v>396</v>
      </c>
      <c r="F37" s="228"/>
      <c r="G37" s="76" t="s">
        <v>156</v>
      </c>
      <c r="H37" s="82">
        <f>SUM(H38)</f>
        <v>17032.68</v>
      </c>
      <c r="I37" s="82">
        <f t="shared" ref="I37:J37" si="11">SUM(I38)</f>
        <v>8934.4699999999993</v>
      </c>
      <c r="J37" s="82">
        <f t="shared" si="11"/>
        <v>8802.2000000000007</v>
      </c>
      <c r="K37" s="230" t="s">
        <v>174</v>
      </c>
    </row>
    <row r="38" spans="1:11" ht="239.25" customHeight="1" x14ac:dyDescent="0.25">
      <c r="A38" s="228"/>
      <c r="B38" s="228"/>
      <c r="C38" s="72" t="s">
        <v>7</v>
      </c>
      <c r="D38" s="72" t="s">
        <v>21</v>
      </c>
      <c r="E38" s="229"/>
      <c r="F38" s="228"/>
      <c r="G38" s="76" t="s">
        <v>157</v>
      </c>
      <c r="H38" s="82">
        <v>17032.68</v>
      </c>
      <c r="I38" s="82">
        <v>8934.4699999999993</v>
      </c>
      <c r="J38" s="82">
        <v>8802.2000000000007</v>
      </c>
      <c r="K38" s="234"/>
    </row>
    <row r="39" spans="1:11" ht="71.25" customHeight="1" x14ac:dyDescent="0.25">
      <c r="A39" s="228"/>
      <c r="B39" s="228"/>
      <c r="C39" s="72" t="s">
        <v>22</v>
      </c>
      <c r="D39" s="72" t="s">
        <v>7</v>
      </c>
      <c r="E39" s="197" t="s">
        <v>397</v>
      </c>
      <c r="F39" s="228"/>
      <c r="G39" s="76" t="s">
        <v>211</v>
      </c>
      <c r="H39" s="82">
        <f>SUM(H40)</f>
        <v>2093.4499999999998</v>
      </c>
      <c r="I39" s="82">
        <f t="shared" ref="I39:J39" si="12">SUM(I40)</f>
        <v>2093.4499999999998</v>
      </c>
      <c r="J39" s="82">
        <f t="shared" si="12"/>
        <v>2093.5</v>
      </c>
      <c r="K39" s="234"/>
    </row>
    <row r="40" spans="1:11" s="2" customFormat="1" ht="206.25" customHeight="1" x14ac:dyDescent="0.25">
      <c r="A40" s="228"/>
      <c r="B40" s="228"/>
      <c r="C40" s="72" t="s">
        <v>7</v>
      </c>
      <c r="D40" s="72" t="s">
        <v>22</v>
      </c>
      <c r="E40" s="198"/>
      <c r="F40" s="228"/>
      <c r="G40" s="76" t="s">
        <v>212</v>
      </c>
      <c r="H40" s="82">
        <v>2093.4499999999998</v>
      </c>
      <c r="I40" s="82">
        <v>2093.4499999999998</v>
      </c>
      <c r="J40" s="82">
        <v>2093.5</v>
      </c>
      <c r="K40" s="234"/>
    </row>
    <row r="41" spans="1:11" s="2" customFormat="1" ht="57.75" customHeight="1" x14ac:dyDescent="0.25">
      <c r="A41" s="228"/>
      <c r="B41" s="228"/>
      <c r="C41" s="72" t="s">
        <v>23</v>
      </c>
      <c r="D41" s="72" t="s">
        <v>7</v>
      </c>
      <c r="E41" s="198"/>
      <c r="F41" s="228"/>
      <c r="G41" s="76" t="s">
        <v>213</v>
      </c>
      <c r="H41" s="82">
        <f>H42</f>
        <v>1200</v>
      </c>
      <c r="I41" s="82">
        <f t="shared" ref="I41:J41" si="13">I42</f>
        <v>2600.0700000000002</v>
      </c>
      <c r="J41" s="82">
        <f t="shared" si="13"/>
        <v>2599.6</v>
      </c>
      <c r="K41" s="234"/>
    </row>
    <row r="42" spans="1:11" s="2" customFormat="1" ht="206.25" customHeight="1" x14ac:dyDescent="0.25">
      <c r="A42" s="228"/>
      <c r="B42" s="229"/>
      <c r="C42" s="72" t="s">
        <v>7</v>
      </c>
      <c r="D42" s="72" t="s">
        <v>23</v>
      </c>
      <c r="E42" s="199"/>
      <c r="F42" s="228"/>
      <c r="G42" s="76" t="s">
        <v>214</v>
      </c>
      <c r="H42" s="82">
        <v>1200</v>
      </c>
      <c r="I42" s="85">
        <v>2600.0700000000002</v>
      </c>
      <c r="J42" s="85">
        <v>2599.6</v>
      </c>
      <c r="K42" s="231"/>
    </row>
    <row r="43" spans="1:11" ht="48.75" customHeight="1" x14ac:dyDescent="0.25">
      <c r="A43" s="228"/>
      <c r="B43" s="227" t="s">
        <v>172</v>
      </c>
      <c r="C43" s="72" t="s">
        <v>7</v>
      </c>
      <c r="D43" s="72" t="s">
        <v>7</v>
      </c>
      <c r="E43" s="227" t="s">
        <v>394</v>
      </c>
      <c r="F43" s="228"/>
      <c r="G43" s="75" t="s">
        <v>158</v>
      </c>
      <c r="H43" s="80">
        <f>H44+H46</f>
        <v>361695.30000000005</v>
      </c>
      <c r="I43" s="80">
        <f t="shared" ref="I43:J43" si="14">I44+I46</f>
        <v>431333.47</v>
      </c>
      <c r="J43" s="80">
        <f t="shared" si="14"/>
        <v>430611.19999999995</v>
      </c>
      <c r="K43" s="68"/>
    </row>
    <row r="44" spans="1:11" s="2" customFormat="1" ht="88.5" customHeight="1" x14ac:dyDescent="0.25">
      <c r="A44" s="228"/>
      <c r="B44" s="228"/>
      <c r="C44" s="72" t="s">
        <v>24</v>
      </c>
      <c r="D44" s="72" t="s">
        <v>7</v>
      </c>
      <c r="E44" s="228"/>
      <c r="F44" s="228"/>
      <c r="G44" s="76" t="s">
        <v>159</v>
      </c>
      <c r="H44" s="82">
        <f>SUM(H45)</f>
        <v>315230.40000000002</v>
      </c>
      <c r="I44" s="82">
        <f t="shared" ref="I44:J44" si="15">SUM(I45)</f>
        <v>363863.07</v>
      </c>
      <c r="J44" s="82">
        <f t="shared" si="15"/>
        <v>363140.8</v>
      </c>
      <c r="K44" s="205" t="s">
        <v>174</v>
      </c>
    </row>
    <row r="45" spans="1:11" s="2" customFormat="1" ht="88.5" customHeight="1" x14ac:dyDescent="0.25">
      <c r="A45" s="228"/>
      <c r="B45" s="228"/>
      <c r="C45" s="72" t="s">
        <v>7</v>
      </c>
      <c r="D45" s="72" t="s">
        <v>24</v>
      </c>
      <c r="E45" s="228"/>
      <c r="F45" s="228"/>
      <c r="G45" s="76" t="s">
        <v>160</v>
      </c>
      <c r="H45" s="82">
        <v>315230.40000000002</v>
      </c>
      <c r="I45" s="82">
        <v>363863.07</v>
      </c>
      <c r="J45" s="85">
        <v>363140.8</v>
      </c>
      <c r="K45" s="206"/>
    </row>
    <row r="46" spans="1:11" s="2" customFormat="1" ht="61.5" customHeight="1" x14ac:dyDescent="0.25">
      <c r="A46" s="228"/>
      <c r="B46" s="228"/>
      <c r="C46" s="72" t="s">
        <v>25</v>
      </c>
      <c r="D46" s="72" t="s">
        <v>7</v>
      </c>
      <c r="E46" s="228"/>
      <c r="F46" s="228"/>
      <c r="G46" s="76" t="s">
        <v>161</v>
      </c>
      <c r="H46" s="82">
        <f>SUM(H47)</f>
        <v>46464.9</v>
      </c>
      <c r="I46" s="82">
        <f t="shared" ref="I46:J46" si="16">SUM(I47)</f>
        <v>67470.399999999994</v>
      </c>
      <c r="J46" s="82">
        <f t="shared" si="16"/>
        <v>67470.399999999994</v>
      </c>
      <c r="K46" s="206"/>
    </row>
    <row r="47" spans="1:11" s="2" customFormat="1" ht="75.75" customHeight="1" x14ac:dyDescent="0.25">
      <c r="A47" s="228"/>
      <c r="B47" s="229"/>
      <c r="C47" s="72" t="s">
        <v>18</v>
      </c>
      <c r="D47" s="72" t="s">
        <v>25</v>
      </c>
      <c r="E47" s="229"/>
      <c r="F47" s="228"/>
      <c r="G47" s="76" t="s">
        <v>162</v>
      </c>
      <c r="H47" s="82">
        <v>46464.9</v>
      </c>
      <c r="I47" s="82">
        <v>67470.399999999994</v>
      </c>
      <c r="J47" s="82">
        <v>67470.399999999994</v>
      </c>
      <c r="K47" s="207"/>
    </row>
    <row r="48" spans="1:11" s="2" customFormat="1" ht="36" customHeight="1" x14ac:dyDescent="0.25">
      <c r="A48" s="228"/>
      <c r="B48" s="227" t="s">
        <v>173</v>
      </c>
      <c r="C48" s="72" t="s">
        <v>7</v>
      </c>
      <c r="D48" s="72" t="s">
        <v>7</v>
      </c>
      <c r="E48" s="60"/>
      <c r="F48" s="228"/>
      <c r="G48" s="75" t="s">
        <v>163</v>
      </c>
      <c r="H48" s="80" t="s">
        <v>50</v>
      </c>
      <c r="I48" s="80">
        <f>SUM(I49)</f>
        <v>1211.0999999999999</v>
      </c>
      <c r="J48" s="80">
        <f>SUM(J49)</f>
        <v>1211</v>
      </c>
      <c r="K48" s="65"/>
    </row>
    <row r="49" spans="1:11" s="2" customFormat="1" ht="105" customHeight="1" x14ac:dyDescent="0.25">
      <c r="A49" s="228"/>
      <c r="B49" s="228"/>
      <c r="C49" s="72" t="s">
        <v>26</v>
      </c>
      <c r="D49" s="72" t="s">
        <v>7</v>
      </c>
      <c r="E49" s="16"/>
      <c r="F49" s="228"/>
      <c r="G49" s="76" t="s">
        <v>164</v>
      </c>
      <c r="H49" s="82" t="s">
        <v>50</v>
      </c>
      <c r="I49" s="85">
        <f>SUM(I50)</f>
        <v>1211.0999999999999</v>
      </c>
      <c r="J49" s="85">
        <f>SUM(J50)</f>
        <v>1211</v>
      </c>
      <c r="K49" s="205" t="s">
        <v>174</v>
      </c>
    </row>
    <row r="50" spans="1:11" s="2" customFormat="1" ht="43.5" customHeight="1" x14ac:dyDescent="0.25">
      <c r="A50" s="228"/>
      <c r="B50" s="229"/>
      <c r="C50" s="72" t="s">
        <v>7</v>
      </c>
      <c r="D50" s="72" t="s">
        <v>26</v>
      </c>
      <c r="E50" s="16"/>
      <c r="F50" s="228"/>
      <c r="G50" s="76" t="s">
        <v>165</v>
      </c>
      <c r="H50" s="82" t="s">
        <v>50</v>
      </c>
      <c r="I50" s="85">
        <v>1211.0999999999999</v>
      </c>
      <c r="J50" s="85">
        <v>1211</v>
      </c>
      <c r="K50" s="207"/>
    </row>
    <row r="51" spans="1:11" ht="71.25" customHeight="1" x14ac:dyDescent="0.25">
      <c r="A51" s="228"/>
      <c r="B51" s="242" t="s">
        <v>18</v>
      </c>
      <c r="C51" s="72" t="s">
        <v>7</v>
      </c>
      <c r="D51" s="72" t="s">
        <v>7</v>
      </c>
      <c r="E51" s="227" t="s">
        <v>394</v>
      </c>
      <c r="F51" s="228"/>
      <c r="G51" s="75" t="s">
        <v>166</v>
      </c>
      <c r="H51" s="86">
        <f>SUM(H52)</f>
        <v>4851542.9000000004</v>
      </c>
      <c r="I51" s="86">
        <f t="shared" ref="I51:J51" si="17">SUM(I52)</f>
        <v>4853608.3</v>
      </c>
      <c r="J51" s="86">
        <f t="shared" si="17"/>
        <v>4853225.5</v>
      </c>
      <c r="K51" s="65"/>
    </row>
    <row r="52" spans="1:11" ht="192" customHeight="1" x14ac:dyDescent="0.25">
      <c r="A52" s="228"/>
      <c r="B52" s="243"/>
      <c r="C52" s="72" t="s">
        <v>27</v>
      </c>
      <c r="D52" s="72" t="s">
        <v>7</v>
      </c>
      <c r="E52" s="228"/>
      <c r="F52" s="228"/>
      <c r="G52" s="76" t="s">
        <v>167</v>
      </c>
      <c r="H52" s="82">
        <f>SUM(H53)</f>
        <v>4851542.9000000004</v>
      </c>
      <c r="I52" s="82">
        <f t="shared" ref="I52:J52" si="18">SUM(I53)</f>
        <v>4853608.3</v>
      </c>
      <c r="J52" s="82">
        <f t="shared" si="18"/>
        <v>4853225.5</v>
      </c>
      <c r="K52" s="205" t="s">
        <v>174</v>
      </c>
    </row>
    <row r="53" spans="1:11" ht="42.75" customHeight="1" x14ac:dyDescent="0.25">
      <c r="A53" s="228"/>
      <c r="B53" s="244"/>
      <c r="C53" s="73" t="s">
        <v>7</v>
      </c>
      <c r="D53" s="73" t="s">
        <v>27</v>
      </c>
      <c r="E53" s="229"/>
      <c r="F53" s="228"/>
      <c r="G53" s="77" t="s">
        <v>168</v>
      </c>
      <c r="H53" s="82">
        <v>4851542.9000000004</v>
      </c>
      <c r="I53" s="85">
        <v>4853608.3</v>
      </c>
      <c r="J53" s="85">
        <v>4853225.5</v>
      </c>
      <c r="K53" s="207"/>
    </row>
    <row r="54" spans="1:11" ht="41.25" customHeight="1" x14ac:dyDescent="0.25">
      <c r="A54" s="228"/>
      <c r="B54" s="74"/>
      <c r="C54" s="74" t="s">
        <v>7</v>
      </c>
      <c r="D54" s="74" t="s">
        <v>7</v>
      </c>
      <c r="E54" s="64"/>
      <c r="F54" s="228"/>
      <c r="G54" s="79" t="s">
        <v>71</v>
      </c>
      <c r="H54" s="84" t="s">
        <v>50</v>
      </c>
      <c r="I54" s="87">
        <f>SUM(I55)</f>
        <v>12927.1</v>
      </c>
      <c r="J54" s="87">
        <f>SUM(J55)</f>
        <v>12520.8</v>
      </c>
      <c r="K54" s="66"/>
    </row>
    <row r="55" spans="1:11" x14ac:dyDescent="0.25">
      <c r="A55" s="229"/>
      <c r="B55" s="73" t="s">
        <v>13</v>
      </c>
      <c r="C55" s="73" t="s">
        <v>7</v>
      </c>
      <c r="D55" s="73" t="s">
        <v>7</v>
      </c>
      <c r="E55" s="16"/>
      <c r="F55" s="228"/>
      <c r="G55" s="196" t="s">
        <v>208</v>
      </c>
      <c r="H55" s="235" t="s">
        <v>50</v>
      </c>
      <c r="I55" s="238">
        <v>12927.1</v>
      </c>
      <c r="J55" s="238">
        <v>12520.8</v>
      </c>
      <c r="K55" s="205" t="s">
        <v>174</v>
      </c>
    </row>
    <row r="56" spans="1:11" x14ac:dyDescent="0.25">
      <c r="A56" s="73" t="s">
        <v>8</v>
      </c>
      <c r="B56" s="73" t="s">
        <v>13</v>
      </c>
      <c r="C56" s="73" t="s">
        <v>7</v>
      </c>
      <c r="D56" s="73" t="s">
        <v>7</v>
      </c>
      <c r="E56" s="16"/>
      <c r="F56" s="228"/>
      <c r="G56" s="203"/>
      <c r="H56" s="236"/>
      <c r="I56" s="239"/>
      <c r="J56" s="239"/>
      <c r="K56" s="206"/>
    </row>
    <row r="57" spans="1:11" x14ac:dyDescent="0.25">
      <c r="A57" s="73" t="s">
        <v>8</v>
      </c>
      <c r="B57" s="73" t="s">
        <v>13</v>
      </c>
      <c r="C57" s="73" t="s">
        <v>7</v>
      </c>
      <c r="D57" s="73" t="s">
        <v>7</v>
      </c>
      <c r="E57" s="16"/>
      <c r="F57" s="228"/>
      <c r="G57" s="203"/>
      <c r="H57" s="236"/>
      <c r="I57" s="239"/>
      <c r="J57" s="239"/>
      <c r="K57" s="206"/>
    </row>
    <row r="58" spans="1:11" x14ac:dyDescent="0.25">
      <c r="A58" s="73" t="s">
        <v>8</v>
      </c>
      <c r="B58" s="73" t="s">
        <v>13</v>
      </c>
      <c r="C58" s="73" t="s">
        <v>7</v>
      </c>
      <c r="D58" s="73" t="s">
        <v>7</v>
      </c>
      <c r="E58" s="16"/>
      <c r="F58" s="228"/>
      <c r="G58" s="203"/>
      <c r="H58" s="236"/>
      <c r="I58" s="239"/>
      <c r="J58" s="239"/>
      <c r="K58" s="206"/>
    </row>
    <row r="59" spans="1:11" x14ac:dyDescent="0.25">
      <c r="A59" s="73" t="s">
        <v>8</v>
      </c>
      <c r="B59" s="73" t="s">
        <v>13</v>
      </c>
      <c r="C59" s="73" t="s">
        <v>7</v>
      </c>
      <c r="D59" s="73" t="s">
        <v>7</v>
      </c>
      <c r="E59" s="16"/>
      <c r="F59" s="229"/>
      <c r="G59" s="204"/>
      <c r="H59" s="237"/>
      <c r="I59" s="240"/>
      <c r="J59" s="240"/>
      <c r="K59" s="207"/>
    </row>
    <row r="60" spans="1:11" x14ac:dyDescent="0.25">
      <c r="G60" s="2"/>
      <c r="H60" s="2"/>
      <c r="I60" s="20"/>
      <c r="J60" s="20"/>
    </row>
    <row r="61" spans="1:11" x14ac:dyDescent="0.25">
      <c r="G61" s="2"/>
      <c r="H61" s="2"/>
      <c r="I61" s="20"/>
      <c r="J61" s="20"/>
    </row>
    <row r="62" spans="1:11" x14ac:dyDescent="0.25">
      <c r="G62" s="2"/>
      <c r="H62" s="2"/>
      <c r="I62" s="20"/>
      <c r="J62" s="20"/>
    </row>
    <row r="63" spans="1:11" x14ac:dyDescent="0.25">
      <c r="G63" s="2"/>
      <c r="H63" s="2"/>
      <c r="I63" s="20"/>
      <c r="J63" s="20"/>
    </row>
    <row r="64" spans="1:11" x14ac:dyDescent="0.25">
      <c r="G64" s="2"/>
      <c r="H64" s="2"/>
      <c r="I64" s="20"/>
      <c r="J64" s="20"/>
    </row>
    <row r="65" spans="7:10" x14ac:dyDescent="0.25">
      <c r="G65" s="2"/>
      <c r="H65" s="2"/>
      <c r="I65" s="20"/>
      <c r="J65" s="20"/>
    </row>
    <row r="66" spans="7:10" x14ac:dyDescent="0.25">
      <c r="G66" s="2"/>
      <c r="H66" s="2"/>
      <c r="I66" s="20"/>
      <c r="J66" s="20"/>
    </row>
    <row r="67" spans="7:10" x14ac:dyDescent="0.25">
      <c r="G67" s="2"/>
      <c r="H67" s="2"/>
      <c r="I67" s="20"/>
      <c r="J67" s="20"/>
    </row>
    <row r="68" spans="7:10" x14ac:dyDescent="0.25">
      <c r="G68" s="2"/>
      <c r="H68" s="2"/>
      <c r="I68" s="20"/>
      <c r="J68" s="20"/>
    </row>
    <row r="69" spans="7:10" x14ac:dyDescent="0.25">
      <c r="G69" s="2"/>
      <c r="H69" s="2"/>
      <c r="I69" s="20"/>
      <c r="J69" s="20"/>
    </row>
    <row r="70" spans="7:10" x14ac:dyDescent="0.25">
      <c r="G70" s="2"/>
      <c r="H70" s="2"/>
      <c r="I70" s="20"/>
      <c r="J70" s="20"/>
    </row>
    <row r="71" spans="7:10" x14ac:dyDescent="0.25">
      <c r="G71" s="2"/>
      <c r="H71" s="2"/>
      <c r="I71" s="20"/>
      <c r="J71" s="20"/>
    </row>
    <row r="72" spans="7:10" x14ac:dyDescent="0.25">
      <c r="G72" s="2"/>
      <c r="H72" s="2"/>
      <c r="I72" s="20"/>
      <c r="J72" s="20"/>
    </row>
    <row r="73" spans="7:10" x14ac:dyDescent="0.25">
      <c r="G73" s="2"/>
      <c r="H73" s="2"/>
      <c r="I73" s="20"/>
      <c r="J73" s="20"/>
    </row>
    <row r="74" spans="7:10" x14ac:dyDescent="0.25">
      <c r="G74" s="2"/>
      <c r="H74" s="2"/>
      <c r="I74" s="20"/>
      <c r="J74" s="20"/>
    </row>
    <row r="75" spans="7:10" x14ac:dyDescent="0.25">
      <c r="G75" s="2"/>
      <c r="H75" s="2"/>
      <c r="I75" s="20"/>
      <c r="J75" s="20"/>
    </row>
    <row r="76" spans="7:10" x14ac:dyDescent="0.25">
      <c r="G76" s="2"/>
      <c r="H76" s="2"/>
      <c r="I76" s="20"/>
      <c r="J76" s="20"/>
    </row>
    <row r="77" spans="7:10" x14ac:dyDescent="0.25">
      <c r="G77" s="2"/>
      <c r="H77" s="2"/>
      <c r="I77" s="20"/>
      <c r="J77" s="20"/>
    </row>
    <row r="78" spans="7:10" x14ac:dyDescent="0.25">
      <c r="G78" s="2"/>
      <c r="H78" s="2"/>
      <c r="I78" s="20"/>
      <c r="J78" s="20"/>
    </row>
    <row r="79" spans="7:10" x14ac:dyDescent="0.25">
      <c r="G79" s="2"/>
      <c r="H79" s="2"/>
      <c r="I79" s="20"/>
      <c r="J79" s="20"/>
    </row>
    <row r="80" spans="7:10" x14ac:dyDescent="0.25">
      <c r="G80" s="2"/>
      <c r="H80" s="2"/>
      <c r="I80" s="20"/>
      <c r="J80" s="20"/>
    </row>
    <row r="81" spans="7:10" x14ac:dyDescent="0.25">
      <c r="G81" s="2"/>
      <c r="H81" s="2"/>
      <c r="I81" s="20"/>
      <c r="J81" s="20"/>
    </row>
    <row r="82" spans="7:10" x14ac:dyDescent="0.25">
      <c r="G82" s="2"/>
      <c r="H82" s="2"/>
      <c r="I82" s="20"/>
      <c r="J82" s="20"/>
    </row>
    <row r="83" spans="7:10" x14ac:dyDescent="0.25">
      <c r="G83" s="2"/>
      <c r="H83" s="2"/>
      <c r="I83" s="20"/>
      <c r="J83" s="20"/>
    </row>
    <row r="84" spans="7:10" x14ac:dyDescent="0.25">
      <c r="G84" s="2"/>
      <c r="H84" s="2"/>
      <c r="I84" s="20"/>
      <c r="J84" s="20"/>
    </row>
    <row r="85" spans="7:10" x14ac:dyDescent="0.25">
      <c r="G85" s="2"/>
      <c r="H85" s="2"/>
      <c r="I85" s="20"/>
      <c r="J85" s="20"/>
    </row>
    <row r="86" spans="7:10" x14ac:dyDescent="0.25">
      <c r="G86" s="2"/>
      <c r="H86" s="2"/>
      <c r="I86" s="20"/>
      <c r="J86" s="20"/>
    </row>
    <row r="87" spans="7:10" x14ac:dyDescent="0.25">
      <c r="G87" s="2"/>
      <c r="H87" s="2"/>
      <c r="I87" s="20"/>
      <c r="J87" s="20"/>
    </row>
    <row r="88" spans="7:10" x14ac:dyDescent="0.25">
      <c r="G88" s="2"/>
      <c r="H88" s="2"/>
      <c r="I88" s="20"/>
      <c r="J88" s="20"/>
    </row>
    <row r="89" spans="7:10" x14ac:dyDescent="0.25">
      <c r="G89" s="2"/>
      <c r="H89" s="2"/>
      <c r="I89" s="20"/>
      <c r="J89" s="20"/>
    </row>
    <row r="90" spans="7:10" x14ac:dyDescent="0.25">
      <c r="G90" s="2"/>
      <c r="H90" s="2"/>
      <c r="I90" s="20"/>
      <c r="J90" s="20"/>
    </row>
    <row r="91" spans="7:10" x14ac:dyDescent="0.25">
      <c r="G91" s="2"/>
      <c r="H91" s="2"/>
      <c r="I91" s="20"/>
      <c r="J91" s="20"/>
    </row>
    <row r="92" spans="7:10" x14ac:dyDescent="0.25">
      <c r="G92" s="2"/>
      <c r="H92" s="2"/>
      <c r="I92" s="20"/>
      <c r="J92" s="20"/>
    </row>
    <row r="93" spans="7:10" x14ac:dyDescent="0.25">
      <c r="G93" s="2"/>
      <c r="H93" s="2"/>
      <c r="I93" s="20"/>
      <c r="J93" s="20"/>
    </row>
    <row r="94" spans="7:10" x14ac:dyDescent="0.25">
      <c r="G94" s="2"/>
      <c r="H94" s="2"/>
      <c r="I94" s="20"/>
      <c r="J94" s="20"/>
    </row>
    <row r="95" spans="7:10" x14ac:dyDescent="0.25">
      <c r="G95" s="2"/>
      <c r="H95" s="2"/>
      <c r="I95" s="20"/>
      <c r="J95" s="20"/>
    </row>
    <row r="96" spans="7:10" x14ac:dyDescent="0.25">
      <c r="G96" s="2"/>
      <c r="H96" s="2"/>
      <c r="I96" s="20"/>
      <c r="J96" s="20"/>
    </row>
    <row r="97" spans="7:10" x14ac:dyDescent="0.25">
      <c r="G97" s="2"/>
      <c r="H97" s="2"/>
      <c r="I97" s="20"/>
      <c r="J97" s="20"/>
    </row>
    <row r="98" spans="7:10" x14ac:dyDescent="0.25">
      <c r="G98" s="2"/>
      <c r="H98" s="2"/>
      <c r="I98" s="20"/>
      <c r="J98" s="20"/>
    </row>
    <row r="99" spans="7:10" x14ac:dyDescent="0.25">
      <c r="G99" s="2"/>
      <c r="H99" s="2"/>
      <c r="I99" s="20"/>
      <c r="J99" s="20"/>
    </row>
    <row r="100" spans="7:10" x14ac:dyDescent="0.25">
      <c r="G100" s="2"/>
      <c r="H100" s="2"/>
      <c r="I100" s="20"/>
      <c r="J100" s="20"/>
    </row>
    <row r="101" spans="7:10" x14ac:dyDescent="0.25">
      <c r="G101" s="2"/>
      <c r="H101" s="2"/>
      <c r="I101" s="20"/>
      <c r="J101" s="20"/>
    </row>
    <row r="102" spans="7:10" x14ac:dyDescent="0.25">
      <c r="G102" s="2"/>
      <c r="H102" s="2"/>
      <c r="I102" s="20"/>
      <c r="J102" s="20"/>
    </row>
    <row r="103" spans="7:10" x14ac:dyDescent="0.25">
      <c r="G103" s="2"/>
      <c r="H103" s="2"/>
      <c r="I103" s="20"/>
      <c r="J103" s="20"/>
    </row>
    <row r="104" spans="7:10" x14ac:dyDescent="0.25">
      <c r="G104" s="2"/>
      <c r="H104" s="2"/>
      <c r="I104" s="20"/>
      <c r="J104" s="20"/>
    </row>
    <row r="105" spans="7:10" x14ac:dyDescent="0.25">
      <c r="G105" s="2"/>
      <c r="H105" s="2"/>
      <c r="I105" s="20"/>
      <c r="J105" s="20"/>
    </row>
    <row r="106" spans="7:10" x14ac:dyDescent="0.25">
      <c r="G106" s="2"/>
      <c r="H106" s="2"/>
      <c r="I106" s="20"/>
      <c r="J106" s="20"/>
    </row>
    <row r="107" spans="7:10" x14ac:dyDescent="0.25">
      <c r="G107" s="2"/>
      <c r="H107" s="2"/>
      <c r="I107" s="20"/>
      <c r="J107" s="20"/>
    </row>
    <row r="108" spans="7:10" x14ac:dyDescent="0.25">
      <c r="G108" s="2"/>
      <c r="H108" s="2"/>
      <c r="I108" s="20"/>
      <c r="J108" s="20"/>
    </row>
    <row r="109" spans="7:10" x14ac:dyDescent="0.25">
      <c r="G109" s="2"/>
      <c r="H109" s="2"/>
      <c r="I109" s="20"/>
      <c r="J109" s="20"/>
    </row>
    <row r="110" spans="7:10" x14ac:dyDescent="0.25">
      <c r="G110" s="2"/>
      <c r="H110" s="2"/>
      <c r="I110" s="20"/>
      <c r="J110" s="20"/>
    </row>
    <row r="111" spans="7:10" x14ac:dyDescent="0.25">
      <c r="G111" s="2"/>
      <c r="H111" s="2"/>
      <c r="I111" s="20"/>
      <c r="J111" s="20"/>
    </row>
    <row r="112" spans="7:10" x14ac:dyDescent="0.25">
      <c r="G112" s="2"/>
      <c r="H112" s="2"/>
      <c r="I112" s="20"/>
      <c r="J112" s="20"/>
    </row>
    <row r="113" spans="7:10" x14ac:dyDescent="0.25">
      <c r="G113" s="2"/>
      <c r="H113" s="2"/>
      <c r="I113" s="20"/>
      <c r="J113" s="20"/>
    </row>
    <row r="114" spans="7:10" x14ac:dyDescent="0.25">
      <c r="G114" s="2"/>
      <c r="H114" s="2"/>
      <c r="I114" s="20"/>
      <c r="J114" s="20"/>
    </row>
    <row r="115" spans="7:10" x14ac:dyDescent="0.25">
      <c r="G115" s="2"/>
      <c r="H115" s="2"/>
      <c r="I115" s="20"/>
      <c r="J115" s="20"/>
    </row>
    <row r="116" spans="7:10" x14ac:dyDescent="0.25">
      <c r="G116" s="2"/>
      <c r="H116" s="2"/>
      <c r="I116" s="20"/>
      <c r="J116" s="20"/>
    </row>
    <row r="117" spans="7:10" x14ac:dyDescent="0.25">
      <c r="G117" s="2"/>
      <c r="H117" s="2"/>
      <c r="I117" s="20"/>
      <c r="J117" s="20"/>
    </row>
    <row r="118" spans="7:10" x14ac:dyDescent="0.25">
      <c r="G118" s="2"/>
      <c r="H118" s="2"/>
      <c r="I118" s="20"/>
      <c r="J118" s="20"/>
    </row>
    <row r="119" spans="7:10" x14ac:dyDescent="0.25">
      <c r="G119" s="2"/>
      <c r="H119" s="2"/>
      <c r="I119" s="20"/>
      <c r="J119" s="20"/>
    </row>
    <row r="120" spans="7:10" x14ac:dyDescent="0.25">
      <c r="G120" s="2"/>
      <c r="H120" s="2"/>
      <c r="I120" s="20"/>
      <c r="J120" s="20"/>
    </row>
    <row r="121" spans="7:10" x14ac:dyDescent="0.25">
      <c r="G121" s="2"/>
      <c r="H121" s="2"/>
      <c r="I121" s="20"/>
      <c r="J121" s="20"/>
    </row>
    <row r="122" spans="7:10" x14ac:dyDescent="0.25">
      <c r="G122" s="2"/>
      <c r="H122" s="2"/>
      <c r="I122" s="20"/>
      <c r="J122" s="20"/>
    </row>
    <row r="123" spans="7:10" x14ac:dyDescent="0.25">
      <c r="G123" s="2"/>
      <c r="H123" s="2"/>
      <c r="I123" s="20"/>
      <c r="J123" s="20"/>
    </row>
    <row r="124" spans="7:10" x14ac:dyDescent="0.25">
      <c r="G124" s="2"/>
      <c r="H124" s="2"/>
      <c r="I124" s="20"/>
      <c r="J124" s="20"/>
    </row>
    <row r="125" spans="7:10" x14ac:dyDescent="0.25">
      <c r="G125" s="2"/>
      <c r="H125" s="2"/>
      <c r="I125" s="20"/>
      <c r="J125" s="20"/>
    </row>
    <row r="126" spans="7:10" x14ac:dyDescent="0.25">
      <c r="G126" s="2"/>
      <c r="H126" s="2"/>
      <c r="I126" s="20"/>
      <c r="J126" s="20"/>
    </row>
    <row r="127" spans="7:10" x14ac:dyDescent="0.25">
      <c r="G127" s="2"/>
      <c r="H127" s="2"/>
      <c r="I127" s="20"/>
      <c r="J127" s="20"/>
    </row>
    <row r="128" spans="7:10" x14ac:dyDescent="0.25">
      <c r="G128" s="2"/>
      <c r="H128" s="2"/>
      <c r="I128" s="20"/>
      <c r="J128" s="20"/>
    </row>
    <row r="129" spans="7:10" x14ac:dyDescent="0.25">
      <c r="G129" s="2"/>
      <c r="H129" s="2"/>
      <c r="I129" s="20"/>
      <c r="J129" s="20"/>
    </row>
    <row r="130" spans="7:10" x14ac:dyDescent="0.25">
      <c r="G130" s="2"/>
      <c r="H130" s="2"/>
      <c r="I130" s="20"/>
      <c r="J130" s="20"/>
    </row>
    <row r="131" spans="7:10" x14ac:dyDescent="0.25">
      <c r="G131" s="2"/>
      <c r="H131" s="2"/>
      <c r="I131" s="20"/>
      <c r="J131" s="20"/>
    </row>
    <row r="132" spans="7:10" x14ac:dyDescent="0.25">
      <c r="G132" s="2"/>
      <c r="H132" s="2"/>
      <c r="I132" s="20"/>
      <c r="J132" s="20"/>
    </row>
    <row r="133" spans="7:10" x14ac:dyDescent="0.25">
      <c r="G133" s="2"/>
      <c r="H133" s="2"/>
      <c r="I133" s="20"/>
      <c r="J133" s="20"/>
    </row>
    <row r="134" spans="7:10" x14ac:dyDescent="0.25">
      <c r="G134" s="2"/>
      <c r="H134" s="2"/>
      <c r="I134" s="20"/>
      <c r="J134" s="20"/>
    </row>
    <row r="135" spans="7:10" x14ac:dyDescent="0.25">
      <c r="G135" s="2"/>
      <c r="H135" s="2"/>
      <c r="I135" s="20"/>
      <c r="J135" s="20"/>
    </row>
    <row r="136" spans="7:10" x14ac:dyDescent="0.25">
      <c r="G136" s="2"/>
      <c r="H136" s="2"/>
      <c r="I136" s="20"/>
      <c r="J136" s="20"/>
    </row>
    <row r="137" spans="7:10" x14ac:dyDescent="0.25">
      <c r="G137" s="2"/>
      <c r="H137" s="2"/>
      <c r="I137" s="20"/>
      <c r="J137" s="20"/>
    </row>
    <row r="138" spans="7:10" x14ac:dyDescent="0.25">
      <c r="G138" s="2"/>
      <c r="H138" s="2"/>
      <c r="I138" s="20"/>
      <c r="J138" s="20"/>
    </row>
    <row r="139" spans="7:10" x14ac:dyDescent="0.25">
      <c r="G139" s="2"/>
      <c r="H139" s="2"/>
      <c r="I139" s="20"/>
      <c r="J139" s="20"/>
    </row>
    <row r="140" spans="7:10" x14ac:dyDescent="0.25">
      <c r="G140" s="2"/>
      <c r="H140" s="2"/>
      <c r="I140" s="20"/>
      <c r="J140" s="20"/>
    </row>
    <row r="141" spans="7:10" x14ac:dyDescent="0.25">
      <c r="G141" s="2"/>
      <c r="H141" s="2"/>
      <c r="I141" s="20"/>
      <c r="J141" s="20"/>
    </row>
    <row r="142" spans="7:10" x14ac:dyDescent="0.25">
      <c r="G142" s="2"/>
      <c r="H142" s="2"/>
      <c r="I142" s="20"/>
      <c r="J142" s="20"/>
    </row>
    <row r="143" spans="7:10" x14ac:dyDescent="0.25">
      <c r="G143" s="2"/>
      <c r="H143" s="2"/>
      <c r="I143" s="20"/>
      <c r="J143" s="20"/>
    </row>
    <row r="144" spans="7:10" x14ac:dyDescent="0.25">
      <c r="G144" s="2"/>
      <c r="H144" s="2"/>
      <c r="I144" s="20"/>
      <c r="J144" s="20"/>
    </row>
    <row r="145" spans="7:10" x14ac:dyDescent="0.25">
      <c r="G145" s="2"/>
      <c r="H145" s="2"/>
      <c r="I145" s="20"/>
      <c r="J145" s="20"/>
    </row>
    <row r="146" spans="7:10" x14ac:dyDescent="0.25">
      <c r="G146" s="2"/>
      <c r="H146" s="2"/>
      <c r="I146" s="20"/>
      <c r="J146" s="20"/>
    </row>
    <row r="147" spans="7:10" x14ac:dyDescent="0.25">
      <c r="G147" s="2"/>
      <c r="H147" s="2"/>
      <c r="I147" s="20"/>
      <c r="J147" s="20"/>
    </row>
    <row r="148" spans="7:10" x14ac:dyDescent="0.25">
      <c r="G148" s="2"/>
      <c r="H148" s="2"/>
      <c r="I148" s="20"/>
      <c r="J148" s="20"/>
    </row>
    <row r="149" spans="7:10" x14ac:dyDescent="0.25">
      <c r="G149" s="2"/>
      <c r="H149" s="2"/>
      <c r="I149" s="20"/>
      <c r="J149" s="20"/>
    </row>
    <row r="150" spans="7:10" x14ac:dyDescent="0.25">
      <c r="G150" s="2"/>
      <c r="H150" s="2"/>
      <c r="I150" s="20"/>
      <c r="J150" s="20"/>
    </row>
    <row r="151" spans="7:10" x14ac:dyDescent="0.25">
      <c r="G151" s="2"/>
      <c r="H151" s="2"/>
      <c r="I151" s="20"/>
      <c r="J151" s="20"/>
    </row>
    <row r="152" spans="7:10" x14ac:dyDescent="0.25">
      <c r="G152" s="2"/>
      <c r="H152" s="2"/>
      <c r="I152" s="20"/>
      <c r="J152" s="20"/>
    </row>
    <row r="153" spans="7:10" x14ac:dyDescent="0.25">
      <c r="G153" s="2"/>
      <c r="H153" s="2"/>
      <c r="I153" s="20"/>
      <c r="J153" s="20"/>
    </row>
    <row r="154" spans="7:10" x14ac:dyDescent="0.25">
      <c r="G154" s="2"/>
      <c r="H154" s="2"/>
      <c r="I154" s="20"/>
      <c r="J154" s="20"/>
    </row>
    <row r="155" spans="7:10" x14ac:dyDescent="0.25">
      <c r="G155" s="2"/>
      <c r="H155" s="2"/>
      <c r="I155" s="20"/>
      <c r="J155" s="20"/>
    </row>
    <row r="156" spans="7:10" x14ac:dyDescent="0.25">
      <c r="G156" s="2"/>
      <c r="H156" s="2"/>
      <c r="I156" s="20"/>
      <c r="J156" s="20"/>
    </row>
    <row r="157" spans="7:10" x14ac:dyDescent="0.25">
      <c r="G157" s="2"/>
      <c r="H157" s="2"/>
      <c r="I157" s="20"/>
      <c r="J157" s="20"/>
    </row>
    <row r="158" spans="7:10" x14ac:dyDescent="0.25">
      <c r="G158" s="2"/>
      <c r="H158" s="2"/>
      <c r="I158" s="20"/>
      <c r="J158" s="20"/>
    </row>
    <row r="159" spans="7:10" x14ac:dyDescent="0.25">
      <c r="G159" s="2"/>
      <c r="H159" s="2"/>
      <c r="I159" s="20"/>
      <c r="J159" s="20"/>
    </row>
    <row r="160" spans="7:10" x14ac:dyDescent="0.25">
      <c r="G160" s="2"/>
      <c r="H160" s="2"/>
      <c r="I160" s="20"/>
      <c r="J160" s="20"/>
    </row>
    <row r="161" spans="7:10" x14ac:dyDescent="0.25">
      <c r="G161" s="2"/>
      <c r="H161" s="2"/>
      <c r="I161" s="20"/>
      <c r="J161" s="20"/>
    </row>
    <row r="162" spans="7:10" x14ac:dyDescent="0.25">
      <c r="G162" s="2"/>
      <c r="H162" s="2"/>
      <c r="I162" s="20"/>
      <c r="J162" s="20"/>
    </row>
    <row r="163" spans="7:10" x14ac:dyDescent="0.25">
      <c r="G163" s="2"/>
      <c r="H163" s="2"/>
      <c r="I163" s="20"/>
      <c r="J163" s="20"/>
    </row>
    <row r="164" spans="7:10" x14ac:dyDescent="0.25">
      <c r="G164" s="2"/>
      <c r="H164" s="2"/>
      <c r="I164" s="20"/>
      <c r="J164" s="20"/>
    </row>
    <row r="165" spans="7:10" x14ac:dyDescent="0.25">
      <c r="G165" s="2"/>
      <c r="H165" s="2"/>
      <c r="I165" s="20"/>
      <c r="J165" s="20"/>
    </row>
    <row r="166" spans="7:10" x14ac:dyDescent="0.25">
      <c r="G166" s="2"/>
      <c r="H166" s="2"/>
      <c r="I166" s="20"/>
      <c r="J166" s="20"/>
    </row>
    <row r="167" spans="7:10" x14ac:dyDescent="0.25">
      <c r="G167" s="2"/>
      <c r="H167" s="2"/>
      <c r="I167" s="20"/>
      <c r="J167" s="20"/>
    </row>
    <row r="168" spans="7:10" x14ac:dyDescent="0.25">
      <c r="G168" s="2"/>
      <c r="H168" s="2"/>
      <c r="I168" s="20"/>
      <c r="J168" s="20"/>
    </row>
    <row r="169" spans="7:10" x14ac:dyDescent="0.25">
      <c r="G169" s="2"/>
      <c r="H169" s="2"/>
      <c r="I169" s="20"/>
      <c r="J169" s="20"/>
    </row>
    <row r="170" spans="7:10" x14ac:dyDescent="0.25">
      <c r="G170" s="2"/>
      <c r="H170" s="2"/>
      <c r="I170" s="20"/>
      <c r="J170" s="20"/>
    </row>
    <row r="171" spans="7:10" x14ac:dyDescent="0.25">
      <c r="G171" s="2"/>
      <c r="H171" s="2"/>
      <c r="I171" s="20"/>
      <c r="J171" s="20"/>
    </row>
    <row r="172" spans="7:10" x14ac:dyDescent="0.25">
      <c r="G172" s="2"/>
      <c r="H172" s="2"/>
      <c r="I172" s="20"/>
      <c r="J172" s="20"/>
    </row>
    <row r="173" spans="7:10" x14ac:dyDescent="0.25">
      <c r="G173" s="2"/>
      <c r="H173" s="2"/>
      <c r="I173" s="20"/>
      <c r="J173" s="20"/>
    </row>
    <row r="174" spans="7:10" x14ac:dyDescent="0.25">
      <c r="G174" s="2"/>
      <c r="H174" s="2"/>
      <c r="I174" s="20"/>
      <c r="J174" s="20"/>
    </row>
    <row r="175" spans="7:10" x14ac:dyDescent="0.25">
      <c r="G175" s="2"/>
      <c r="H175" s="2"/>
      <c r="I175" s="20"/>
      <c r="J175" s="20"/>
    </row>
    <row r="176" spans="7:10" x14ac:dyDescent="0.25">
      <c r="G176" s="2"/>
      <c r="H176" s="2"/>
      <c r="I176" s="20"/>
      <c r="J176" s="20"/>
    </row>
    <row r="177" spans="7:10" x14ac:dyDescent="0.25">
      <c r="G177" s="2"/>
      <c r="H177" s="2"/>
      <c r="I177" s="20"/>
      <c r="J177" s="20"/>
    </row>
    <row r="178" spans="7:10" x14ac:dyDescent="0.25">
      <c r="G178" s="2"/>
      <c r="H178" s="2"/>
      <c r="I178" s="20"/>
      <c r="J178" s="20"/>
    </row>
    <row r="179" spans="7:10" x14ac:dyDescent="0.25">
      <c r="G179" s="2"/>
      <c r="H179" s="2"/>
      <c r="I179" s="20"/>
      <c r="J179" s="20"/>
    </row>
    <row r="180" spans="7:10" x14ac:dyDescent="0.25">
      <c r="G180" s="2"/>
      <c r="H180" s="2"/>
      <c r="I180" s="20"/>
      <c r="J180" s="20"/>
    </row>
    <row r="181" spans="7:10" x14ac:dyDescent="0.25">
      <c r="G181" s="2"/>
      <c r="H181" s="2"/>
      <c r="I181" s="20"/>
      <c r="J181" s="20"/>
    </row>
    <row r="182" spans="7:10" x14ac:dyDescent="0.25">
      <c r="G182" s="2"/>
      <c r="H182" s="2"/>
      <c r="I182" s="20"/>
      <c r="J182" s="20"/>
    </row>
    <row r="183" spans="7:10" x14ac:dyDescent="0.25">
      <c r="G183" s="2"/>
      <c r="H183" s="2"/>
      <c r="I183" s="20"/>
      <c r="J183" s="20"/>
    </row>
    <row r="184" spans="7:10" x14ac:dyDescent="0.25">
      <c r="G184" s="2"/>
      <c r="H184" s="2"/>
      <c r="I184" s="20"/>
      <c r="J184" s="20"/>
    </row>
    <row r="185" spans="7:10" x14ac:dyDescent="0.25">
      <c r="G185" s="2"/>
      <c r="H185" s="2"/>
      <c r="I185" s="20"/>
      <c r="J185" s="20"/>
    </row>
    <row r="186" spans="7:10" x14ac:dyDescent="0.25">
      <c r="G186" s="2"/>
      <c r="H186" s="2"/>
      <c r="I186" s="20"/>
      <c r="J186" s="20"/>
    </row>
    <row r="187" spans="7:10" x14ac:dyDescent="0.25">
      <c r="G187" s="2"/>
      <c r="H187" s="2"/>
      <c r="I187" s="20"/>
      <c r="J187" s="20"/>
    </row>
    <row r="188" spans="7:10" x14ac:dyDescent="0.25">
      <c r="G188" s="2"/>
      <c r="H188" s="2"/>
      <c r="I188" s="20"/>
      <c r="J188" s="20"/>
    </row>
    <row r="189" spans="7:10" x14ac:dyDescent="0.25">
      <c r="G189" s="2"/>
      <c r="H189" s="2"/>
      <c r="I189" s="20"/>
      <c r="J189" s="20"/>
    </row>
    <row r="190" spans="7:10" x14ac:dyDescent="0.25">
      <c r="G190" s="2"/>
      <c r="H190" s="2"/>
      <c r="I190" s="20"/>
      <c r="J190" s="20"/>
    </row>
    <row r="191" spans="7:10" x14ac:dyDescent="0.25">
      <c r="G191" s="2"/>
      <c r="H191" s="2"/>
      <c r="I191" s="20"/>
      <c r="J191" s="20"/>
    </row>
    <row r="192" spans="7:10" x14ac:dyDescent="0.25">
      <c r="G192" s="2"/>
      <c r="H192" s="2"/>
      <c r="I192" s="20"/>
      <c r="J192" s="20"/>
    </row>
    <row r="193" spans="7:10" x14ac:dyDescent="0.25">
      <c r="G193" s="2"/>
      <c r="H193" s="2"/>
      <c r="I193" s="20"/>
      <c r="J193" s="20"/>
    </row>
    <row r="194" spans="7:10" x14ac:dyDescent="0.25">
      <c r="G194" s="2"/>
      <c r="H194" s="2"/>
      <c r="I194" s="20"/>
      <c r="J194" s="20"/>
    </row>
    <row r="195" spans="7:10" x14ac:dyDescent="0.25">
      <c r="G195" s="2"/>
      <c r="H195" s="2"/>
      <c r="I195" s="20"/>
      <c r="J195" s="20"/>
    </row>
    <row r="196" spans="7:10" x14ac:dyDescent="0.25">
      <c r="G196" s="2"/>
      <c r="H196" s="2"/>
      <c r="I196" s="20"/>
      <c r="J196" s="20"/>
    </row>
    <row r="197" spans="7:10" x14ac:dyDescent="0.25">
      <c r="G197" s="2"/>
      <c r="H197" s="2"/>
      <c r="I197" s="20"/>
      <c r="J197" s="20"/>
    </row>
    <row r="198" spans="7:10" x14ac:dyDescent="0.25">
      <c r="G198" s="2"/>
      <c r="H198" s="2"/>
      <c r="I198" s="20"/>
      <c r="J198" s="20"/>
    </row>
    <row r="199" spans="7:10" x14ac:dyDescent="0.25">
      <c r="G199" s="2"/>
      <c r="H199" s="2"/>
      <c r="I199" s="20"/>
      <c r="J199" s="20"/>
    </row>
    <row r="200" spans="7:10" x14ac:dyDescent="0.25">
      <c r="G200" s="2"/>
      <c r="H200" s="2"/>
      <c r="I200" s="20"/>
      <c r="J200" s="20"/>
    </row>
    <row r="201" spans="7:10" x14ac:dyDescent="0.25">
      <c r="G201" s="2"/>
      <c r="H201" s="2"/>
      <c r="I201" s="20"/>
      <c r="J201" s="20"/>
    </row>
    <row r="202" spans="7:10" x14ac:dyDescent="0.25">
      <c r="G202" s="2"/>
      <c r="H202" s="2"/>
      <c r="I202" s="20"/>
      <c r="J202" s="20"/>
    </row>
    <row r="203" spans="7:10" x14ac:dyDescent="0.25">
      <c r="G203" s="2"/>
      <c r="H203" s="2"/>
      <c r="I203" s="20"/>
      <c r="J203" s="20"/>
    </row>
    <row r="204" spans="7:10" x14ac:dyDescent="0.25">
      <c r="G204" s="2"/>
      <c r="H204" s="2"/>
      <c r="I204" s="20"/>
      <c r="J204" s="20"/>
    </row>
    <row r="205" spans="7:10" x14ac:dyDescent="0.25">
      <c r="G205" s="2"/>
      <c r="H205" s="2"/>
      <c r="I205" s="20"/>
      <c r="J205" s="20"/>
    </row>
    <row r="206" spans="7:10" x14ac:dyDescent="0.25">
      <c r="G206" s="2"/>
      <c r="H206" s="2"/>
      <c r="I206" s="20"/>
      <c r="J206" s="20"/>
    </row>
    <row r="207" spans="7:10" x14ac:dyDescent="0.25">
      <c r="G207" s="2"/>
      <c r="H207" s="2"/>
      <c r="I207" s="20"/>
      <c r="J207" s="20"/>
    </row>
    <row r="208" spans="7:10" x14ac:dyDescent="0.25">
      <c r="G208" s="2"/>
      <c r="H208" s="2"/>
      <c r="I208" s="20"/>
      <c r="J208" s="20"/>
    </row>
    <row r="209" spans="7:10" x14ac:dyDescent="0.25">
      <c r="G209" s="2"/>
      <c r="H209" s="2"/>
      <c r="I209" s="20"/>
      <c r="J209" s="20"/>
    </row>
    <row r="210" spans="7:10" x14ac:dyDescent="0.25">
      <c r="G210" s="2"/>
      <c r="H210" s="2"/>
      <c r="I210" s="20"/>
      <c r="J210" s="20"/>
    </row>
    <row r="211" spans="7:10" x14ac:dyDescent="0.25">
      <c r="G211" s="2"/>
      <c r="H211" s="2"/>
      <c r="I211" s="20"/>
      <c r="J211" s="20"/>
    </row>
    <row r="212" spans="7:10" x14ac:dyDescent="0.25">
      <c r="G212" s="2"/>
      <c r="H212" s="2"/>
      <c r="I212" s="20"/>
      <c r="J212" s="20"/>
    </row>
    <row r="213" spans="7:10" x14ac:dyDescent="0.25">
      <c r="G213" s="2"/>
      <c r="H213" s="2"/>
      <c r="I213" s="20"/>
      <c r="J213" s="20"/>
    </row>
    <row r="214" spans="7:10" x14ac:dyDescent="0.25">
      <c r="G214" s="2"/>
      <c r="H214" s="2"/>
      <c r="I214" s="20"/>
      <c r="J214" s="20"/>
    </row>
    <row r="215" spans="7:10" x14ac:dyDescent="0.25">
      <c r="G215" s="2"/>
      <c r="H215" s="2"/>
      <c r="I215" s="20"/>
      <c r="J215" s="20"/>
    </row>
    <row r="216" spans="7:10" x14ac:dyDescent="0.25">
      <c r="G216" s="2"/>
      <c r="H216" s="2"/>
      <c r="I216" s="20"/>
      <c r="J216" s="20"/>
    </row>
    <row r="217" spans="7:10" x14ac:dyDescent="0.25">
      <c r="G217" s="2"/>
      <c r="H217" s="2"/>
      <c r="I217" s="20"/>
      <c r="J217" s="20"/>
    </row>
    <row r="218" spans="7:10" x14ac:dyDescent="0.25">
      <c r="G218" s="2"/>
      <c r="H218" s="2"/>
      <c r="I218" s="20"/>
      <c r="J218" s="20"/>
    </row>
    <row r="219" spans="7:10" x14ac:dyDescent="0.25">
      <c r="G219" s="2"/>
      <c r="H219" s="2"/>
      <c r="I219" s="20"/>
      <c r="J219" s="20"/>
    </row>
    <row r="220" spans="7:10" x14ac:dyDescent="0.25">
      <c r="G220" s="2"/>
      <c r="H220" s="2"/>
      <c r="I220" s="20"/>
      <c r="J220" s="20"/>
    </row>
    <row r="221" spans="7:10" x14ac:dyDescent="0.25">
      <c r="G221" s="2"/>
      <c r="H221" s="2"/>
      <c r="I221" s="20"/>
      <c r="J221" s="20"/>
    </row>
    <row r="222" spans="7:10" x14ac:dyDescent="0.25">
      <c r="G222" s="2"/>
      <c r="H222" s="2"/>
      <c r="I222" s="20"/>
      <c r="J222" s="20"/>
    </row>
    <row r="223" spans="7:10" x14ac:dyDescent="0.25">
      <c r="G223" s="2"/>
      <c r="H223" s="2"/>
      <c r="I223" s="20"/>
      <c r="J223" s="20"/>
    </row>
    <row r="224" spans="7:10" x14ac:dyDescent="0.25">
      <c r="G224" s="2"/>
      <c r="H224" s="2"/>
      <c r="I224" s="20"/>
      <c r="J224" s="20"/>
    </row>
    <row r="225" spans="7:10" x14ac:dyDescent="0.25">
      <c r="G225" s="2"/>
      <c r="H225" s="2"/>
      <c r="I225" s="20"/>
      <c r="J225" s="20"/>
    </row>
    <row r="226" spans="7:10" x14ac:dyDescent="0.25">
      <c r="G226" s="2"/>
      <c r="H226" s="2"/>
      <c r="I226" s="20"/>
      <c r="J226" s="20"/>
    </row>
    <row r="227" spans="7:10" x14ac:dyDescent="0.25">
      <c r="G227" s="2"/>
      <c r="H227" s="2"/>
      <c r="I227" s="20"/>
      <c r="J227" s="20"/>
    </row>
    <row r="228" spans="7:10" x14ac:dyDescent="0.25">
      <c r="G228" s="2"/>
      <c r="H228" s="2"/>
      <c r="I228" s="20"/>
      <c r="J228" s="20"/>
    </row>
    <row r="229" spans="7:10" x14ac:dyDescent="0.25">
      <c r="G229" s="2"/>
      <c r="H229" s="2"/>
      <c r="I229" s="20"/>
      <c r="J229" s="20"/>
    </row>
    <row r="230" spans="7:10" x14ac:dyDescent="0.25">
      <c r="G230" s="2"/>
      <c r="H230" s="2"/>
      <c r="I230" s="20"/>
      <c r="J230" s="20"/>
    </row>
    <row r="231" spans="7:10" x14ac:dyDescent="0.25">
      <c r="G231" s="2"/>
      <c r="H231" s="2"/>
      <c r="I231" s="20"/>
      <c r="J231" s="20"/>
    </row>
    <row r="232" spans="7:10" x14ac:dyDescent="0.25">
      <c r="G232" s="2"/>
      <c r="H232" s="2"/>
      <c r="I232" s="20"/>
      <c r="J232" s="20"/>
    </row>
    <row r="233" spans="7:10" x14ac:dyDescent="0.25">
      <c r="G233" s="2"/>
      <c r="H233" s="2"/>
      <c r="I233" s="20"/>
      <c r="J233" s="20"/>
    </row>
    <row r="234" spans="7:10" x14ac:dyDescent="0.25">
      <c r="G234" s="2"/>
      <c r="H234" s="2"/>
      <c r="I234" s="20"/>
      <c r="J234" s="20"/>
    </row>
    <row r="235" spans="7:10" x14ac:dyDescent="0.25">
      <c r="G235" s="2"/>
      <c r="H235" s="2"/>
      <c r="I235" s="20"/>
      <c r="J235" s="20"/>
    </row>
    <row r="236" spans="7:10" x14ac:dyDescent="0.25">
      <c r="G236" s="2"/>
      <c r="H236" s="2"/>
      <c r="I236" s="20"/>
      <c r="J236" s="20"/>
    </row>
    <row r="237" spans="7:10" x14ac:dyDescent="0.25">
      <c r="G237" s="2"/>
      <c r="H237" s="2"/>
      <c r="I237" s="20"/>
      <c r="J237" s="20"/>
    </row>
    <row r="238" spans="7:10" x14ac:dyDescent="0.25">
      <c r="G238" s="2"/>
      <c r="H238" s="2"/>
      <c r="I238" s="20"/>
      <c r="J238" s="20"/>
    </row>
    <row r="239" spans="7:10" x14ac:dyDescent="0.25">
      <c r="G239" s="2"/>
      <c r="H239" s="2"/>
      <c r="I239" s="20"/>
      <c r="J239" s="20"/>
    </row>
    <row r="240" spans="7:10" x14ac:dyDescent="0.25">
      <c r="G240" s="2"/>
      <c r="H240" s="2"/>
      <c r="I240" s="20"/>
      <c r="J240" s="20"/>
    </row>
    <row r="241" spans="7:10" x14ac:dyDescent="0.25">
      <c r="G241" s="2"/>
      <c r="H241" s="2"/>
      <c r="I241" s="20"/>
      <c r="J241" s="20"/>
    </row>
  </sheetData>
  <autoFilter ref="A1:K53"/>
  <mergeCells count="46">
    <mergeCell ref="K22:K23"/>
    <mergeCell ref="K25:K26"/>
    <mergeCell ref="A1:K1"/>
    <mergeCell ref="K44:K47"/>
    <mergeCell ref="B51:B53"/>
    <mergeCell ref="K7:K10"/>
    <mergeCell ref="K14:K15"/>
    <mergeCell ref="B33:B35"/>
    <mergeCell ref="K16:K17"/>
    <mergeCell ref="K18:K19"/>
    <mergeCell ref="K20:K21"/>
    <mergeCell ref="E6:E21"/>
    <mergeCell ref="E22:E23"/>
    <mergeCell ref="E27:E35"/>
    <mergeCell ref="B6:B10"/>
    <mergeCell ref="B11:B23"/>
    <mergeCell ref="J55:J59"/>
    <mergeCell ref="F5:F59"/>
    <mergeCell ref="E37:E38"/>
    <mergeCell ref="E39:E42"/>
    <mergeCell ref="E43:E47"/>
    <mergeCell ref="E51:E53"/>
    <mergeCell ref="K28:K29"/>
    <mergeCell ref="K2:K3"/>
    <mergeCell ref="A2:F2"/>
    <mergeCell ref="H2:J2"/>
    <mergeCell ref="G2:G3"/>
    <mergeCell ref="K12:K13"/>
    <mergeCell ref="A5:A55"/>
    <mergeCell ref="G55:G59"/>
    <mergeCell ref="K49:K50"/>
    <mergeCell ref="K52:K53"/>
    <mergeCell ref="K55:K59"/>
    <mergeCell ref="K31:K32"/>
    <mergeCell ref="K34:K35"/>
    <mergeCell ref="K37:K42"/>
    <mergeCell ref="H55:H59"/>
    <mergeCell ref="I55:I59"/>
    <mergeCell ref="H4:J4"/>
    <mergeCell ref="A4:F4"/>
    <mergeCell ref="B36:B42"/>
    <mergeCell ref="B43:B47"/>
    <mergeCell ref="B48:B50"/>
    <mergeCell ref="B24:B26"/>
    <mergeCell ref="B27:B29"/>
    <mergeCell ref="B30:B32"/>
  </mergeCells>
  <pageMargins left="0.39370078740157483" right="0.39370078740157483" top="0.39370078740157483" bottom="0.39370078740157483" header="0.31496062992125984" footer="0.31496062992125984"/>
  <pageSetup paperSize="9" scale="53" fitToWidth="0" fitToHeight="0" orientation="portrait" r:id="rId1"/>
  <rowBreaks count="2" manualBreakCount="2">
    <brk id="23" max="10" man="1"/>
    <brk id="4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Y245"/>
  <sheetViews>
    <sheetView view="pageBreakPreview" zoomScale="60" zoomScaleNormal="60" workbookViewId="0">
      <pane ySplit="3" topLeftCell="A4" activePane="bottomLeft" state="frozen"/>
      <selection pane="bottomLeft" activeCell="G77" sqref="G77"/>
    </sheetView>
  </sheetViews>
  <sheetFormatPr defaultRowHeight="15.75" x14ac:dyDescent="0.25"/>
  <cols>
    <col min="1" max="1" width="4.5703125" style="4" customWidth="1"/>
    <col min="2" max="2" width="4" style="4" customWidth="1"/>
    <col min="3" max="4" width="4.7109375" style="4" customWidth="1"/>
    <col min="5" max="5" width="6.140625" style="4" customWidth="1"/>
    <col min="6" max="6" width="55.7109375" style="15" customWidth="1"/>
    <col min="7" max="7" width="32.28515625" style="151" customWidth="1"/>
    <col min="8" max="8" width="32.28515625" style="152" customWidth="1"/>
    <col min="9" max="9" width="29.140625" style="2" customWidth="1"/>
    <col min="10" max="10" width="22.28515625" style="3" customWidth="1"/>
    <col min="11" max="11" width="11.7109375" style="3" bestFit="1" customWidth="1"/>
    <col min="12" max="251" width="9.140625" style="3"/>
    <col min="252" max="252" width="28.85546875" style="3" customWidth="1"/>
    <col min="253" max="253" width="10.140625" style="3" customWidth="1"/>
    <col min="254" max="259" width="12.140625" style="3" customWidth="1"/>
    <col min="260" max="260" width="22.28515625" style="3" customWidth="1"/>
    <col min="261" max="507" width="9.140625" style="3"/>
    <col min="508" max="508" width="28.85546875" style="3" customWidth="1"/>
    <col min="509" max="509" width="10.140625" style="3" customWidth="1"/>
    <col min="510" max="515" width="12.140625" style="3" customWidth="1"/>
    <col min="516" max="516" width="22.28515625" style="3" customWidth="1"/>
    <col min="517" max="763" width="9.140625" style="3"/>
    <col min="764" max="764" width="28.85546875" style="3" customWidth="1"/>
    <col min="765" max="765" width="10.140625" style="3" customWidth="1"/>
    <col min="766" max="771" width="12.140625" style="3" customWidth="1"/>
    <col min="772" max="772" width="22.28515625" style="3" customWidth="1"/>
    <col min="773" max="1019" width="9.140625" style="3"/>
    <col min="1020" max="1020" width="28.85546875" style="3" customWidth="1"/>
    <col min="1021" max="1021" width="10.140625" style="3" customWidth="1"/>
    <col min="1022" max="1027" width="12.140625" style="3" customWidth="1"/>
    <col min="1028" max="1028" width="22.28515625" style="3" customWidth="1"/>
    <col min="1029" max="1275" width="9.140625" style="3"/>
    <col min="1276" max="1276" width="28.85546875" style="3" customWidth="1"/>
    <col min="1277" max="1277" width="10.140625" style="3" customWidth="1"/>
    <col min="1278" max="1283" width="12.140625" style="3" customWidth="1"/>
    <col min="1284" max="1284" width="22.28515625" style="3" customWidth="1"/>
    <col min="1285" max="1531" width="9.140625" style="3"/>
    <col min="1532" max="1532" width="28.85546875" style="3" customWidth="1"/>
    <col min="1533" max="1533" width="10.140625" style="3" customWidth="1"/>
    <col min="1534" max="1539" width="12.140625" style="3" customWidth="1"/>
    <col min="1540" max="1540" width="22.28515625" style="3" customWidth="1"/>
    <col min="1541" max="1787" width="9.140625" style="3"/>
    <col min="1788" max="1788" width="28.85546875" style="3" customWidth="1"/>
    <col min="1789" max="1789" width="10.140625" style="3" customWidth="1"/>
    <col min="1790" max="1795" width="12.140625" style="3" customWidth="1"/>
    <col min="1796" max="1796" width="22.28515625" style="3" customWidth="1"/>
    <col min="1797" max="2043" width="9.140625" style="3"/>
    <col min="2044" max="2044" width="28.85546875" style="3" customWidth="1"/>
    <col min="2045" max="2045" width="10.140625" style="3" customWidth="1"/>
    <col min="2046" max="2051" width="12.140625" style="3" customWidth="1"/>
    <col min="2052" max="2052" width="22.28515625" style="3" customWidth="1"/>
    <col min="2053" max="2299" width="9.140625" style="3"/>
    <col min="2300" max="2300" width="28.85546875" style="3" customWidth="1"/>
    <col min="2301" max="2301" width="10.140625" style="3" customWidth="1"/>
    <col min="2302" max="2307" width="12.140625" style="3" customWidth="1"/>
    <col min="2308" max="2308" width="22.28515625" style="3" customWidth="1"/>
    <col min="2309" max="2555" width="9.140625" style="3"/>
    <col min="2556" max="2556" width="28.85546875" style="3" customWidth="1"/>
    <col min="2557" max="2557" width="10.140625" style="3" customWidth="1"/>
    <col min="2558" max="2563" width="12.140625" style="3" customWidth="1"/>
    <col min="2564" max="2564" width="22.28515625" style="3" customWidth="1"/>
    <col min="2565" max="2811" width="9.140625" style="3"/>
    <col min="2812" max="2812" width="28.85546875" style="3" customWidth="1"/>
    <col min="2813" max="2813" width="10.140625" style="3" customWidth="1"/>
    <col min="2814" max="2819" width="12.140625" style="3" customWidth="1"/>
    <col min="2820" max="2820" width="22.28515625" style="3" customWidth="1"/>
    <col min="2821" max="3067" width="9.140625" style="3"/>
    <col min="3068" max="3068" width="28.85546875" style="3" customWidth="1"/>
    <col min="3069" max="3069" width="10.140625" style="3" customWidth="1"/>
    <col min="3070" max="3075" width="12.140625" style="3" customWidth="1"/>
    <col min="3076" max="3076" width="22.28515625" style="3" customWidth="1"/>
    <col min="3077" max="3323" width="9.140625" style="3"/>
    <col min="3324" max="3324" width="28.85546875" style="3" customWidth="1"/>
    <col min="3325" max="3325" width="10.140625" style="3" customWidth="1"/>
    <col min="3326" max="3331" width="12.140625" style="3" customWidth="1"/>
    <col min="3332" max="3332" width="22.28515625" style="3" customWidth="1"/>
    <col min="3333" max="3579" width="9.140625" style="3"/>
    <col min="3580" max="3580" width="28.85546875" style="3" customWidth="1"/>
    <col min="3581" max="3581" width="10.140625" style="3" customWidth="1"/>
    <col min="3582" max="3587" width="12.140625" style="3" customWidth="1"/>
    <col min="3588" max="3588" width="22.28515625" style="3" customWidth="1"/>
    <col min="3589" max="3835" width="9.140625" style="3"/>
    <col min="3836" max="3836" width="28.85546875" style="3" customWidth="1"/>
    <col min="3837" max="3837" width="10.140625" style="3" customWidth="1"/>
    <col min="3838" max="3843" width="12.140625" style="3" customWidth="1"/>
    <col min="3844" max="3844" width="22.28515625" style="3" customWidth="1"/>
    <col min="3845" max="4091" width="9.140625" style="3"/>
    <col min="4092" max="4092" width="28.85546875" style="3" customWidth="1"/>
    <col min="4093" max="4093" width="10.140625" style="3" customWidth="1"/>
    <col min="4094" max="4099" width="12.140625" style="3" customWidth="1"/>
    <col min="4100" max="4100" width="22.28515625" style="3" customWidth="1"/>
    <col min="4101" max="4347" width="9.140625" style="3"/>
    <col min="4348" max="4348" width="28.85546875" style="3" customWidth="1"/>
    <col min="4349" max="4349" width="10.140625" style="3" customWidth="1"/>
    <col min="4350" max="4355" width="12.140625" style="3" customWidth="1"/>
    <col min="4356" max="4356" width="22.28515625" style="3" customWidth="1"/>
    <col min="4357" max="4603" width="9.140625" style="3"/>
    <col min="4604" max="4604" width="28.85546875" style="3" customWidth="1"/>
    <col min="4605" max="4605" width="10.140625" style="3" customWidth="1"/>
    <col min="4606" max="4611" width="12.140625" style="3" customWidth="1"/>
    <col min="4612" max="4612" width="22.28515625" style="3" customWidth="1"/>
    <col min="4613" max="4859" width="9.140625" style="3"/>
    <col min="4860" max="4860" width="28.85546875" style="3" customWidth="1"/>
    <col min="4861" max="4861" width="10.140625" style="3" customWidth="1"/>
    <col min="4862" max="4867" width="12.140625" style="3" customWidth="1"/>
    <col min="4868" max="4868" width="22.28515625" style="3" customWidth="1"/>
    <col min="4869" max="5115" width="9.140625" style="3"/>
    <col min="5116" max="5116" width="28.85546875" style="3" customWidth="1"/>
    <col min="5117" max="5117" width="10.140625" style="3" customWidth="1"/>
    <col min="5118" max="5123" width="12.140625" style="3" customWidth="1"/>
    <col min="5124" max="5124" width="22.28515625" style="3" customWidth="1"/>
    <col min="5125" max="5371" width="9.140625" style="3"/>
    <col min="5372" max="5372" width="28.85546875" style="3" customWidth="1"/>
    <col min="5373" max="5373" width="10.140625" style="3" customWidth="1"/>
    <col min="5374" max="5379" width="12.140625" style="3" customWidth="1"/>
    <col min="5380" max="5380" width="22.28515625" style="3" customWidth="1"/>
    <col min="5381" max="5627" width="9.140625" style="3"/>
    <col min="5628" max="5628" width="28.85546875" style="3" customWidth="1"/>
    <col min="5629" max="5629" width="10.140625" style="3" customWidth="1"/>
    <col min="5630" max="5635" width="12.140625" style="3" customWidth="1"/>
    <col min="5636" max="5636" width="22.28515625" style="3" customWidth="1"/>
    <col min="5637" max="5883" width="9.140625" style="3"/>
    <col min="5884" max="5884" width="28.85546875" style="3" customWidth="1"/>
    <col min="5885" max="5885" width="10.140625" style="3" customWidth="1"/>
    <col min="5886" max="5891" width="12.140625" style="3" customWidth="1"/>
    <col min="5892" max="5892" width="22.28515625" style="3" customWidth="1"/>
    <col min="5893" max="6139" width="9.140625" style="3"/>
    <col min="6140" max="6140" width="28.85546875" style="3" customWidth="1"/>
    <col min="6141" max="6141" width="10.140625" style="3" customWidth="1"/>
    <col min="6142" max="6147" width="12.140625" style="3" customWidth="1"/>
    <col min="6148" max="6148" width="22.28515625" style="3" customWidth="1"/>
    <col min="6149" max="6395" width="9.140625" style="3"/>
    <col min="6396" max="6396" width="28.85546875" style="3" customWidth="1"/>
    <col min="6397" max="6397" width="10.140625" style="3" customWidth="1"/>
    <col min="6398" max="6403" width="12.140625" style="3" customWidth="1"/>
    <col min="6404" max="6404" width="22.28515625" style="3" customWidth="1"/>
    <col min="6405" max="6651" width="9.140625" style="3"/>
    <col min="6652" max="6652" width="28.85546875" style="3" customWidth="1"/>
    <col min="6653" max="6653" width="10.140625" style="3" customWidth="1"/>
    <col min="6654" max="6659" width="12.140625" style="3" customWidth="1"/>
    <col min="6660" max="6660" width="22.28515625" style="3" customWidth="1"/>
    <col min="6661" max="6907" width="9.140625" style="3"/>
    <col min="6908" max="6908" width="28.85546875" style="3" customWidth="1"/>
    <col min="6909" max="6909" width="10.140625" style="3" customWidth="1"/>
    <col min="6910" max="6915" width="12.140625" style="3" customWidth="1"/>
    <col min="6916" max="6916" width="22.28515625" style="3" customWidth="1"/>
    <col min="6917" max="7163" width="9.140625" style="3"/>
    <col min="7164" max="7164" width="28.85546875" style="3" customWidth="1"/>
    <col min="7165" max="7165" width="10.140625" style="3" customWidth="1"/>
    <col min="7166" max="7171" width="12.140625" style="3" customWidth="1"/>
    <col min="7172" max="7172" width="22.28515625" style="3" customWidth="1"/>
    <col min="7173" max="7419" width="9.140625" style="3"/>
    <col min="7420" max="7420" width="28.85546875" style="3" customWidth="1"/>
    <col min="7421" max="7421" width="10.140625" style="3" customWidth="1"/>
    <col min="7422" max="7427" width="12.140625" style="3" customWidth="1"/>
    <col min="7428" max="7428" width="22.28515625" style="3" customWidth="1"/>
    <col min="7429" max="7675" width="9.140625" style="3"/>
    <col min="7676" max="7676" width="28.85546875" style="3" customWidth="1"/>
    <col min="7677" max="7677" width="10.140625" style="3" customWidth="1"/>
    <col min="7678" max="7683" width="12.140625" style="3" customWidth="1"/>
    <col min="7684" max="7684" width="22.28515625" style="3" customWidth="1"/>
    <col min="7685" max="7931" width="9.140625" style="3"/>
    <col min="7932" max="7932" width="28.85546875" style="3" customWidth="1"/>
    <col min="7933" max="7933" width="10.140625" style="3" customWidth="1"/>
    <col min="7934" max="7939" width="12.140625" style="3" customWidth="1"/>
    <col min="7940" max="7940" width="22.28515625" style="3" customWidth="1"/>
    <col min="7941" max="8187" width="9.140625" style="3"/>
    <col min="8188" max="8188" width="28.85546875" style="3" customWidth="1"/>
    <col min="8189" max="8189" width="10.140625" style="3" customWidth="1"/>
    <col min="8190" max="8195" width="12.140625" style="3" customWidth="1"/>
    <col min="8196" max="8196" width="22.28515625" style="3" customWidth="1"/>
    <col min="8197" max="8443" width="9.140625" style="3"/>
    <col min="8444" max="8444" width="28.85546875" style="3" customWidth="1"/>
    <col min="8445" max="8445" width="10.140625" style="3" customWidth="1"/>
    <col min="8446" max="8451" width="12.140625" style="3" customWidth="1"/>
    <col min="8452" max="8452" width="22.28515625" style="3" customWidth="1"/>
    <col min="8453" max="8699" width="9.140625" style="3"/>
    <col min="8700" max="8700" width="28.85546875" style="3" customWidth="1"/>
    <col min="8701" max="8701" width="10.140625" style="3" customWidth="1"/>
    <col min="8702" max="8707" width="12.140625" style="3" customWidth="1"/>
    <col min="8708" max="8708" width="22.28515625" style="3" customWidth="1"/>
    <col min="8709" max="8955" width="9.140625" style="3"/>
    <col min="8956" max="8956" width="28.85546875" style="3" customWidth="1"/>
    <col min="8957" max="8957" width="10.140625" style="3" customWidth="1"/>
    <col min="8958" max="8963" width="12.140625" style="3" customWidth="1"/>
    <col min="8964" max="8964" width="22.28515625" style="3" customWidth="1"/>
    <col min="8965" max="9211" width="9.140625" style="3"/>
    <col min="9212" max="9212" width="28.85546875" style="3" customWidth="1"/>
    <col min="9213" max="9213" width="10.140625" style="3" customWidth="1"/>
    <col min="9214" max="9219" width="12.140625" style="3" customWidth="1"/>
    <col min="9220" max="9220" width="22.28515625" style="3" customWidth="1"/>
    <col min="9221" max="9467" width="9.140625" style="3"/>
    <col min="9468" max="9468" width="28.85546875" style="3" customWidth="1"/>
    <col min="9469" max="9469" width="10.140625" style="3" customWidth="1"/>
    <col min="9470" max="9475" width="12.140625" style="3" customWidth="1"/>
    <col min="9476" max="9476" width="22.28515625" style="3" customWidth="1"/>
    <col min="9477" max="9723" width="9.140625" style="3"/>
    <col min="9724" max="9724" width="28.85546875" style="3" customWidth="1"/>
    <col min="9725" max="9725" width="10.140625" style="3" customWidth="1"/>
    <col min="9726" max="9731" width="12.140625" style="3" customWidth="1"/>
    <col min="9732" max="9732" width="22.28515625" style="3" customWidth="1"/>
    <col min="9733" max="9979" width="9.140625" style="3"/>
    <col min="9980" max="9980" width="28.85546875" style="3" customWidth="1"/>
    <col min="9981" max="9981" width="10.140625" style="3" customWidth="1"/>
    <col min="9982" max="9987" width="12.140625" style="3" customWidth="1"/>
    <col min="9988" max="9988" width="22.28515625" style="3" customWidth="1"/>
    <col min="9989" max="10235" width="9.140625" style="3"/>
    <col min="10236" max="10236" width="28.85546875" style="3" customWidth="1"/>
    <col min="10237" max="10237" width="10.140625" style="3" customWidth="1"/>
    <col min="10238" max="10243" width="12.140625" style="3" customWidth="1"/>
    <col min="10244" max="10244" width="22.28515625" style="3" customWidth="1"/>
    <col min="10245" max="10491" width="9.140625" style="3"/>
    <col min="10492" max="10492" width="28.85546875" style="3" customWidth="1"/>
    <col min="10493" max="10493" width="10.140625" style="3" customWidth="1"/>
    <col min="10494" max="10499" width="12.140625" style="3" customWidth="1"/>
    <col min="10500" max="10500" width="22.28515625" style="3" customWidth="1"/>
    <col min="10501" max="10747" width="9.140625" style="3"/>
    <col min="10748" max="10748" width="28.85546875" style="3" customWidth="1"/>
    <col min="10749" max="10749" width="10.140625" style="3" customWidth="1"/>
    <col min="10750" max="10755" width="12.140625" style="3" customWidth="1"/>
    <col min="10756" max="10756" width="22.28515625" style="3" customWidth="1"/>
    <col min="10757" max="11003" width="9.140625" style="3"/>
    <col min="11004" max="11004" width="28.85546875" style="3" customWidth="1"/>
    <col min="11005" max="11005" width="10.140625" style="3" customWidth="1"/>
    <col min="11006" max="11011" width="12.140625" style="3" customWidth="1"/>
    <col min="11012" max="11012" width="22.28515625" style="3" customWidth="1"/>
    <col min="11013" max="11259" width="9.140625" style="3"/>
    <col min="11260" max="11260" width="28.85546875" style="3" customWidth="1"/>
    <col min="11261" max="11261" width="10.140625" style="3" customWidth="1"/>
    <col min="11262" max="11267" width="12.140625" style="3" customWidth="1"/>
    <col min="11268" max="11268" width="22.28515625" style="3" customWidth="1"/>
    <col min="11269" max="11515" width="9.140625" style="3"/>
    <col min="11516" max="11516" width="28.85546875" style="3" customWidth="1"/>
    <col min="11517" max="11517" width="10.140625" style="3" customWidth="1"/>
    <col min="11518" max="11523" width="12.140625" style="3" customWidth="1"/>
    <col min="11524" max="11524" width="22.28515625" style="3" customWidth="1"/>
    <col min="11525" max="11771" width="9.140625" style="3"/>
    <col min="11772" max="11772" width="28.85546875" style="3" customWidth="1"/>
    <col min="11773" max="11773" width="10.140625" style="3" customWidth="1"/>
    <col min="11774" max="11779" width="12.140625" style="3" customWidth="1"/>
    <col min="11780" max="11780" width="22.28515625" style="3" customWidth="1"/>
    <col min="11781" max="12027" width="9.140625" style="3"/>
    <col min="12028" max="12028" width="28.85546875" style="3" customWidth="1"/>
    <col min="12029" max="12029" width="10.140625" style="3" customWidth="1"/>
    <col min="12030" max="12035" width="12.140625" style="3" customWidth="1"/>
    <col min="12036" max="12036" width="22.28515625" style="3" customWidth="1"/>
    <col min="12037" max="12283" width="9.140625" style="3"/>
    <col min="12284" max="12284" width="28.85546875" style="3" customWidth="1"/>
    <col min="12285" max="12285" width="10.140625" style="3" customWidth="1"/>
    <col min="12286" max="12291" width="12.140625" style="3" customWidth="1"/>
    <col min="12292" max="12292" width="22.28515625" style="3" customWidth="1"/>
    <col min="12293" max="12539" width="9.140625" style="3"/>
    <col min="12540" max="12540" width="28.85546875" style="3" customWidth="1"/>
    <col min="12541" max="12541" width="10.140625" style="3" customWidth="1"/>
    <col min="12542" max="12547" width="12.140625" style="3" customWidth="1"/>
    <col min="12548" max="12548" width="22.28515625" style="3" customWidth="1"/>
    <col min="12549" max="12795" width="9.140625" style="3"/>
    <col min="12796" max="12796" width="28.85546875" style="3" customWidth="1"/>
    <col min="12797" max="12797" width="10.140625" style="3" customWidth="1"/>
    <col min="12798" max="12803" width="12.140625" style="3" customWidth="1"/>
    <col min="12804" max="12804" width="22.28515625" style="3" customWidth="1"/>
    <col min="12805" max="13051" width="9.140625" style="3"/>
    <col min="13052" max="13052" width="28.85546875" style="3" customWidth="1"/>
    <col min="13053" max="13053" width="10.140625" style="3" customWidth="1"/>
    <col min="13054" max="13059" width="12.140625" style="3" customWidth="1"/>
    <col min="13060" max="13060" width="22.28515625" style="3" customWidth="1"/>
    <col min="13061" max="13307" width="9.140625" style="3"/>
    <col min="13308" max="13308" width="28.85546875" style="3" customWidth="1"/>
    <col min="13309" max="13309" width="10.140625" style="3" customWidth="1"/>
    <col min="13310" max="13315" width="12.140625" style="3" customWidth="1"/>
    <col min="13316" max="13316" width="22.28515625" style="3" customWidth="1"/>
    <col min="13317" max="13563" width="9.140625" style="3"/>
    <col min="13564" max="13564" width="28.85546875" style="3" customWidth="1"/>
    <col min="13565" max="13565" width="10.140625" style="3" customWidth="1"/>
    <col min="13566" max="13571" width="12.140625" style="3" customWidth="1"/>
    <col min="13572" max="13572" width="22.28515625" style="3" customWidth="1"/>
    <col min="13573" max="13819" width="9.140625" style="3"/>
    <col min="13820" max="13820" width="28.85546875" style="3" customWidth="1"/>
    <col min="13821" max="13821" width="10.140625" style="3" customWidth="1"/>
    <col min="13822" max="13827" width="12.140625" style="3" customWidth="1"/>
    <col min="13828" max="13828" width="22.28515625" style="3" customWidth="1"/>
    <col min="13829" max="14075" width="9.140625" style="3"/>
    <col min="14076" max="14076" width="28.85546875" style="3" customWidth="1"/>
    <col min="14077" max="14077" width="10.140625" style="3" customWidth="1"/>
    <col min="14078" max="14083" width="12.140625" style="3" customWidth="1"/>
    <col min="14084" max="14084" width="22.28515625" style="3" customWidth="1"/>
    <col min="14085" max="14331" width="9.140625" style="3"/>
    <col min="14332" max="14332" width="28.85546875" style="3" customWidth="1"/>
    <col min="14333" max="14333" width="10.140625" style="3" customWidth="1"/>
    <col min="14334" max="14339" width="12.140625" style="3" customWidth="1"/>
    <col min="14340" max="14340" width="22.28515625" style="3" customWidth="1"/>
    <col min="14341" max="14587" width="9.140625" style="3"/>
    <col min="14588" max="14588" width="28.85546875" style="3" customWidth="1"/>
    <col min="14589" max="14589" width="10.140625" style="3" customWidth="1"/>
    <col min="14590" max="14595" width="12.140625" style="3" customWidth="1"/>
    <col min="14596" max="14596" width="22.28515625" style="3" customWidth="1"/>
    <col min="14597" max="14843" width="9.140625" style="3"/>
    <col min="14844" max="14844" width="28.85546875" style="3" customWidth="1"/>
    <col min="14845" max="14845" width="10.140625" style="3" customWidth="1"/>
    <col min="14846" max="14851" width="12.140625" style="3" customWidth="1"/>
    <col min="14852" max="14852" width="22.28515625" style="3" customWidth="1"/>
    <col min="14853" max="15099" width="9.140625" style="3"/>
    <col min="15100" max="15100" width="28.85546875" style="3" customWidth="1"/>
    <col min="15101" max="15101" width="10.140625" style="3" customWidth="1"/>
    <col min="15102" max="15107" width="12.140625" style="3" customWidth="1"/>
    <col min="15108" max="15108" width="22.28515625" style="3" customWidth="1"/>
    <col min="15109" max="15355" width="9.140625" style="3"/>
    <col min="15356" max="15356" width="28.85546875" style="3" customWidth="1"/>
    <col min="15357" max="15357" width="10.140625" style="3" customWidth="1"/>
    <col min="15358" max="15363" width="12.140625" style="3" customWidth="1"/>
    <col min="15364" max="15364" width="22.28515625" style="3" customWidth="1"/>
    <col min="15365" max="15611" width="9.140625" style="3"/>
    <col min="15612" max="15612" width="28.85546875" style="3" customWidth="1"/>
    <col min="15613" max="15613" width="10.140625" style="3" customWidth="1"/>
    <col min="15614" max="15619" width="12.140625" style="3" customWidth="1"/>
    <col min="15620" max="15620" width="22.28515625" style="3" customWidth="1"/>
    <col min="15621" max="15867" width="9.140625" style="3"/>
    <col min="15868" max="15868" width="28.85546875" style="3" customWidth="1"/>
    <col min="15869" max="15869" width="10.140625" style="3" customWidth="1"/>
    <col min="15870" max="15875" width="12.140625" style="3" customWidth="1"/>
    <col min="15876" max="15876" width="22.28515625" style="3" customWidth="1"/>
    <col min="15877" max="16123" width="9.140625" style="3"/>
    <col min="16124" max="16124" width="28.85546875" style="3" customWidth="1"/>
    <col min="16125" max="16125" width="10.140625" style="3" customWidth="1"/>
    <col min="16126" max="16131" width="12.140625" style="3" customWidth="1"/>
    <col min="16132" max="16132" width="22.28515625" style="3" customWidth="1"/>
    <col min="16133" max="16384" width="9.140625" style="3"/>
  </cols>
  <sheetData>
    <row r="1" spans="1:9" s="2" customFormat="1" ht="49.5" customHeight="1" x14ac:dyDescent="0.25">
      <c r="A1" s="253" t="s">
        <v>91</v>
      </c>
      <c r="B1" s="253"/>
      <c r="C1" s="253"/>
      <c r="D1" s="253"/>
      <c r="E1" s="253"/>
      <c r="F1" s="253"/>
      <c r="G1" s="253"/>
      <c r="H1" s="253"/>
      <c r="I1" s="253"/>
    </row>
    <row r="2" spans="1:9" s="4" customFormat="1" ht="30.75" customHeight="1" x14ac:dyDescent="0.25">
      <c r="A2" s="221" t="s">
        <v>0</v>
      </c>
      <c r="B2" s="221"/>
      <c r="C2" s="221"/>
      <c r="D2" s="221"/>
      <c r="E2" s="221"/>
      <c r="F2" s="232" t="s">
        <v>85</v>
      </c>
      <c r="G2" s="221" t="s">
        <v>104</v>
      </c>
      <c r="H2" s="221" t="s">
        <v>105</v>
      </c>
      <c r="I2" s="221" t="s">
        <v>106</v>
      </c>
    </row>
    <row r="3" spans="1:9" s="4" customFormat="1" ht="79.5" customHeight="1" x14ac:dyDescent="0.25">
      <c r="A3" s="11" t="s">
        <v>1</v>
      </c>
      <c r="B3" s="11" t="s">
        <v>2</v>
      </c>
      <c r="C3" s="11" t="s">
        <v>3</v>
      </c>
      <c r="D3" s="11" t="s">
        <v>4</v>
      </c>
      <c r="E3" s="132" t="s">
        <v>84</v>
      </c>
      <c r="F3" s="233"/>
      <c r="G3" s="221"/>
      <c r="H3" s="221"/>
      <c r="I3" s="221"/>
    </row>
    <row r="4" spans="1:9" s="4" customFormat="1" ht="21.75" customHeight="1" x14ac:dyDescent="0.25">
      <c r="A4" s="224">
        <v>1</v>
      </c>
      <c r="B4" s="225"/>
      <c r="C4" s="225"/>
      <c r="D4" s="225"/>
      <c r="E4" s="226"/>
      <c r="F4" s="10">
        <v>2</v>
      </c>
      <c r="G4" s="254">
        <v>3</v>
      </c>
      <c r="H4" s="255"/>
      <c r="I4" s="10">
        <v>4</v>
      </c>
    </row>
    <row r="5" spans="1:9" s="4" customFormat="1" ht="45.75" customHeight="1" x14ac:dyDescent="0.25">
      <c r="A5" s="252" t="s">
        <v>8</v>
      </c>
      <c r="B5" s="73" t="s">
        <v>7</v>
      </c>
      <c r="C5" s="73" t="s">
        <v>7</v>
      </c>
      <c r="D5" s="73" t="s">
        <v>7</v>
      </c>
      <c r="E5" s="73"/>
      <c r="F5" s="79" t="s">
        <v>125</v>
      </c>
      <c r="G5" s="146">
        <f>G6+G13+G35+G45+G53+G62</f>
        <v>7418288.2000000002</v>
      </c>
      <c r="H5" s="146">
        <f>H6+H13+H35+H45+H53+H59+H62+H66</f>
        <v>7537953.5</v>
      </c>
      <c r="I5" s="66"/>
    </row>
    <row r="6" spans="1:9" s="4" customFormat="1" ht="70.5" customHeight="1" x14ac:dyDescent="0.25">
      <c r="A6" s="252"/>
      <c r="B6" s="251" t="s">
        <v>8</v>
      </c>
      <c r="C6" s="73" t="s">
        <v>7</v>
      </c>
      <c r="D6" s="73" t="s">
        <v>7</v>
      </c>
      <c r="E6" s="73"/>
      <c r="F6" s="79" t="s">
        <v>126</v>
      </c>
      <c r="G6" s="146">
        <f>G7+G10</f>
        <v>792345.9</v>
      </c>
      <c r="H6" s="146">
        <f>H7+H10</f>
        <v>798265.60000000009</v>
      </c>
      <c r="I6" s="66"/>
    </row>
    <row r="7" spans="1:9" s="4" customFormat="1" ht="90.75" customHeight="1" x14ac:dyDescent="0.25">
      <c r="A7" s="252"/>
      <c r="B7" s="251"/>
      <c r="C7" s="73" t="s">
        <v>8</v>
      </c>
      <c r="D7" s="73" t="s">
        <v>7</v>
      </c>
      <c r="E7" s="73"/>
      <c r="F7" s="143" t="s">
        <v>130</v>
      </c>
      <c r="G7" s="148">
        <f>SUM(G8:G9)</f>
        <v>53123.899999999994</v>
      </c>
      <c r="H7" s="148">
        <f>SUM(H8:H9)</f>
        <v>51109.8</v>
      </c>
      <c r="I7" s="17"/>
    </row>
    <row r="8" spans="1:9" s="4" customFormat="1" ht="32.25" customHeight="1" x14ac:dyDescent="0.25">
      <c r="A8" s="252"/>
      <c r="B8" s="251"/>
      <c r="C8" s="73" t="s">
        <v>7</v>
      </c>
      <c r="D8" s="73" t="s">
        <v>8</v>
      </c>
      <c r="E8" s="73" t="s">
        <v>29</v>
      </c>
      <c r="F8" s="191" t="s">
        <v>169</v>
      </c>
      <c r="G8" s="148">
        <f>'[2]17. Кассовые расходы ОБ'!H8</f>
        <v>23859.8</v>
      </c>
      <c r="H8" s="148">
        <v>21845.7</v>
      </c>
      <c r="I8" s="192"/>
    </row>
    <row r="9" spans="1:9" s="4" customFormat="1" ht="36" customHeight="1" x14ac:dyDescent="0.25">
      <c r="A9" s="252"/>
      <c r="B9" s="251"/>
      <c r="C9" s="73"/>
      <c r="D9" s="73"/>
      <c r="E9" s="73" t="s">
        <v>20</v>
      </c>
      <c r="F9" s="191"/>
      <c r="G9" s="148">
        <v>29264.1</v>
      </c>
      <c r="H9" s="148">
        <v>29264.1</v>
      </c>
      <c r="I9" s="192"/>
    </row>
    <row r="10" spans="1:9" s="4" customFormat="1" ht="47.25" customHeight="1" x14ac:dyDescent="0.25">
      <c r="A10" s="252"/>
      <c r="B10" s="251"/>
      <c r="C10" s="73" t="s">
        <v>9</v>
      </c>
      <c r="D10" s="73" t="s">
        <v>7</v>
      </c>
      <c r="E10" s="73"/>
      <c r="F10" s="143" t="s">
        <v>133</v>
      </c>
      <c r="G10" s="148">
        <f>SUM(G11:G12)</f>
        <v>739222</v>
      </c>
      <c r="H10" s="148">
        <f>SUM(H11:H12)</f>
        <v>747155.8</v>
      </c>
      <c r="I10" s="17"/>
    </row>
    <row r="11" spans="1:9" ht="37.5" customHeight="1" x14ac:dyDescent="0.25">
      <c r="A11" s="252"/>
      <c r="B11" s="251"/>
      <c r="C11" s="73" t="s">
        <v>7</v>
      </c>
      <c r="D11" s="73" t="s">
        <v>9</v>
      </c>
      <c r="E11" s="73" t="s">
        <v>29</v>
      </c>
      <c r="F11" s="191" t="s">
        <v>132</v>
      </c>
      <c r="G11" s="148">
        <v>212595.5</v>
      </c>
      <c r="H11" s="148">
        <v>220529.3</v>
      </c>
      <c r="I11" s="17"/>
    </row>
    <row r="12" spans="1:9" ht="39" customHeight="1" x14ac:dyDescent="0.25">
      <c r="A12" s="252"/>
      <c r="B12" s="73"/>
      <c r="C12" s="73"/>
      <c r="D12" s="73"/>
      <c r="E12" s="73" t="s">
        <v>20</v>
      </c>
      <c r="F12" s="191"/>
      <c r="G12" s="148">
        <v>526626.5</v>
      </c>
      <c r="H12" s="148">
        <v>526626.5</v>
      </c>
      <c r="I12" s="17"/>
    </row>
    <row r="13" spans="1:9" s="2" customFormat="1" ht="108.75" customHeight="1" x14ac:dyDescent="0.25">
      <c r="A13" s="252"/>
      <c r="B13" s="251" t="s">
        <v>9</v>
      </c>
      <c r="C13" s="73" t="s">
        <v>7</v>
      </c>
      <c r="D13" s="73" t="s">
        <v>7</v>
      </c>
      <c r="E13" s="73"/>
      <c r="F13" s="79" t="s">
        <v>127</v>
      </c>
      <c r="G13" s="146">
        <f>G14+G18+G24+G27+G29</f>
        <v>981172.59999999986</v>
      </c>
      <c r="H13" s="146">
        <f>H14+H18+H22+H24+H27+H29</f>
        <v>1004787.3</v>
      </c>
      <c r="I13" s="66"/>
    </row>
    <row r="14" spans="1:9" s="4" customFormat="1" ht="83.25" customHeight="1" x14ac:dyDescent="0.25">
      <c r="A14" s="252"/>
      <c r="B14" s="251"/>
      <c r="C14" s="73" t="s">
        <v>10</v>
      </c>
      <c r="D14" s="73" t="s">
        <v>7</v>
      </c>
      <c r="E14" s="73"/>
      <c r="F14" s="143" t="s">
        <v>129</v>
      </c>
      <c r="G14" s="148">
        <f>SUM(G15:G17)</f>
        <v>204209.5</v>
      </c>
      <c r="H14" s="148">
        <f>SUM(H15:H17)</f>
        <v>203637.5</v>
      </c>
      <c r="I14" s="17"/>
    </row>
    <row r="15" spans="1:9" s="4" customFormat="1" ht="54.75" customHeight="1" x14ac:dyDescent="0.25">
      <c r="A15" s="252"/>
      <c r="B15" s="251"/>
      <c r="C15" s="73" t="s">
        <v>7</v>
      </c>
      <c r="D15" s="73" t="s">
        <v>10</v>
      </c>
      <c r="E15" s="73" t="s">
        <v>29</v>
      </c>
      <c r="F15" s="191" t="s">
        <v>128</v>
      </c>
      <c r="G15" s="148">
        <v>470</v>
      </c>
      <c r="H15" s="148">
        <v>455.2</v>
      </c>
      <c r="I15" s="17"/>
    </row>
    <row r="16" spans="1:9" s="4" customFormat="1" ht="27" customHeight="1" x14ac:dyDescent="0.25">
      <c r="A16" s="252"/>
      <c r="B16" s="251"/>
      <c r="C16" s="73"/>
      <c r="D16" s="73"/>
      <c r="E16" s="73" t="s">
        <v>20</v>
      </c>
      <c r="F16" s="191"/>
      <c r="G16" s="148">
        <v>52142.6</v>
      </c>
      <c r="H16" s="148">
        <v>52076.9</v>
      </c>
      <c r="I16" s="17"/>
    </row>
    <row r="17" spans="1:9" s="4" customFormat="1" ht="27" customHeight="1" x14ac:dyDescent="0.25">
      <c r="A17" s="252"/>
      <c r="B17" s="251"/>
      <c r="C17" s="73"/>
      <c r="D17" s="73"/>
      <c r="E17" s="73" t="s">
        <v>21</v>
      </c>
      <c r="F17" s="191"/>
      <c r="G17" s="148">
        <v>151596.9</v>
      </c>
      <c r="H17" s="148">
        <v>151105.4</v>
      </c>
      <c r="I17" s="17"/>
    </row>
    <row r="18" spans="1:9" s="4" customFormat="1" ht="60.75" customHeight="1" x14ac:dyDescent="0.25">
      <c r="A18" s="252"/>
      <c r="B18" s="251"/>
      <c r="C18" s="73" t="s">
        <v>11</v>
      </c>
      <c r="D18" s="73" t="s">
        <v>7</v>
      </c>
      <c r="E18" s="73"/>
      <c r="F18" s="143" t="s">
        <v>131</v>
      </c>
      <c r="G18" s="148">
        <f>SUM(G19:G21)</f>
        <v>449523.20000000001</v>
      </c>
      <c r="H18" s="148">
        <f>SUM(H19:H21)</f>
        <v>499834.8</v>
      </c>
      <c r="I18" s="17"/>
    </row>
    <row r="19" spans="1:9" s="4" customFormat="1" ht="29.25" customHeight="1" x14ac:dyDescent="0.25">
      <c r="A19" s="252"/>
      <c r="B19" s="251"/>
      <c r="C19" s="73" t="s">
        <v>7</v>
      </c>
      <c r="D19" s="73" t="s">
        <v>11</v>
      </c>
      <c r="E19" s="73" t="s">
        <v>29</v>
      </c>
      <c r="F19" s="191" t="s">
        <v>134</v>
      </c>
      <c r="G19" s="148">
        <v>29983.599999999999</v>
      </c>
      <c r="H19" s="148">
        <v>80295.3</v>
      </c>
      <c r="I19" s="17"/>
    </row>
    <row r="20" spans="1:9" s="4" customFormat="1" ht="29.25" customHeight="1" x14ac:dyDescent="0.25">
      <c r="A20" s="252"/>
      <c r="B20" s="251"/>
      <c r="C20" s="73"/>
      <c r="D20" s="73"/>
      <c r="E20" s="73" t="s">
        <v>21</v>
      </c>
      <c r="F20" s="191"/>
      <c r="G20" s="148">
        <v>26360.1</v>
      </c>
      <c r="H20" s="148">
        <v>26360</v>
      </c>
      <c r="I20" s="17"/>
    </row>
    <row r="21" spans="1:9" s="4" customFormat="1" ht="27" customHeight="1" x14ac:dyDescent="0.25">
      <c r="A21" s="252"/>
      <c r="B21" s="251"/>
      <c r="C21" s="73"/>
      <c r="D21" s="73"/>
      <c r="E21" s="73" t="s">
        <v>20</v>
      </c>
      <c r="F21" s="191"/>
      <c r="G21" s="148">
        <v>393179.5</v>
      </c>
      <c r="H21" s="148">
        <v>393179.5</v>
      </c>
      <c r="I21" s="17"/>
    </row>
    <row r="22" spans="1:9" s="4" customFormat="1" ht="46.5" customHeight="1" x14ac:dyDescent="0.25">
      <c r="A22" s="252"/>
      <c r="B22" s="251"/>
      <c r="C22" s="73" t="s">
        <v>12</v>
      </c>
      <c r="D22" s="73" t="s">
        <v>7</v>
      </c>
      <c r="E22" s="73"/>
      <c r="F22" s="143" t="s">
        <v>135</v>
      </c>
      <c r="G22" s="148" t="str">
        <f>'[2]17. Кассовые расходы ОБ'!H16</f>
        <v>Х</v>
      </c>
      <c r="H22" s="148">
        <f>SUM(H23)</f>
        <v>1119.0999999999999</v>
      </c>
      <c r="I22" s="17"/>
    </row>
    <row r="23" spans="1:9" s="4" customFormat="1" ht="58.5" customHeight="1" x14ac:dyDescent="0.25">
      <c r="A23" s="252"/>
      <c r="B23" s="251"/>
      <c r="C23" s="73" t="s">
        <v>7</v>
      </c>
      <c r="D23" s="73" t="s">
        <v>12</v>
      </c>
      <c r="E23" s="73" t="s">
        <v>29</v>
      </c>
      <c r="F23" s="143" t="s">
        <v>136</v>
      </c>
      <c r="G23" s="148" t="str">
        <f>'[2]17. Кассовые расходы ОБ'!H17</f>
        <v>Х</v>
      </c>
      <c r="H23" s="148">
        <v>1119.0999999999999</v>
      </c>
      <c r="I23" s="17"/>
    </row>
    <row r="24" spans="1:9" s="4" customFormat="1" ht="48.75" customHeight="1" x14ac:dyDescent="0.25">
      <c r="A24" s="252"/>
      <c r="B24" s="251"/>
      <c r="C24" s="73" t="s">
        <v>14</v>
      </c>
      <c r="D24" s="73" t="s">
        <v>7</v>
      </c>
      <c r="E24" s="73"/>
      <c r="F24" s="143" t="s">
        <v>137</v>
      </c>
      <c r="G24" s="148">
        <f>SUM(G25:G26)</f>
        <v>51992.7</v>
      </c>
      <c r="H24" s="148">
        <f>SUM(H25:H26)</f>
        <v>51685.5</v>
      </c>
      <c r="I24" s="17"/>
    </row>
    <row r="25" spans="1:9" s="4" customFormat="1" ht="28.5" customHeight="1" x14ac:dyDescent="0.25">
      <c r="A25" s="252"/>
      <c r="B25" s="251"/>
      <c r="C25" s="73" t="s">
        <v>7</v>
      </c>
      <c r="D25" s="73" t="s">
        <v>14</v>
      </c>
      <c r="E25" s="73" t="s">
        <v>29</v>
      </c>
      <c r="F25" s="191" t="s">
        <v>138</v>
      </c>
      <c r="G25" s="148">
        <v>49055.1</v>
      </c>
      <c r="H25" s="148">
        <v>48791.3</v>
      </c>
      <c r="I25" s="17"/>
    </row>
    <row r="26" spans="1:9" s="4" customFormat="1" ht="29.25" customHeight="1" x14ac:dyDescent="0.25">
      <c r="A26" s="252"/>
      <c r="B26" s="251"/>
      <c r="C26" s="73"/>
      <c r="D26" s="73"/>
      <c r="E26" s="73" t="s">
        <v>20</v>
      </c>
      <c r="F26" s="191"/>
      <c r="G26" s="148">
        <v>2937.6</v>
      </c>
      <c r="H26" s="148">
        <v>2894.2</v>
      </c>
      <c r="I26" s="17"/>
    </row>
    <row r="27" spans="1:9" s="4" customFormat="1" ht="58.5" customHeight="1" x14ac:dyDescent="0.25">
      <c r="A27" s="252"/>
      <c r="B27" s="251"/>
      <c r="C27" s="73" t="s">
        <v>15</v>
      </c>
      <c r="D27" s="73" t="s">
        <v>7</v>
      </c>
      <c r="E27" s="73"/>
      <c r="F27" s="143" t="s">
        <v>139</v>
      </c>
      <c r="G27" s="148">
        <f>SUM(G28)</f>
        <v>4200</v>
      </c>
      <c r="H27" s="148">
        <f>SUM(H28)</f>
        <v>1295.7</v>
      </c>
      <c r="I27" s="17"/>
    </row>
    <row r="28" spans="1:9" s="9" customFormat="1" ht="75" customHeight="1" x14ac:dyDescent="0.25">
      <c r="A28" s="252"/>
      <c r="B28" s="251"/>
      <c r="C28" s="73" t="s">
        <v>7</v>
      </c>
      <c r="D28" s="73" t="s">
        <v>15</v>
      </c>
      <c r="E28" s="73" t="s">
        <v>29</v>
      </c>
      <c r="F28" s="143" t="s">
        <v>140</v>
      </c>
      <c r="G28" s="148">
        <v>4200</v>
      </c>
      <c r="H28" s="148">
        <v>1295.7</v>
      </c>
      <c r="I28" s="17"/>
    </row>
    <row r="29" spans="1:9" s="4" customFormat="1" ht="44.25" customHeight="1" x14ac:dyDescent="0.25">
      <c r="A29" s="252"/>
      <c r="B29" s="251"/>
      <c r="C29" s="73" t="s">
        <v>17</v>
      </c>
      <c r="D29" s="73" t="s">
        <v>7</v>
      </c>
      <c r="E29" s="73"/>
      <c r="F29" s="143" t="s">
        <v>141</v>
      </c>
      <c r="G29" s="148">
        <f>SUM(G30:G31)</f>
        <v>271247.2</v>
      </c>
      <c r="H29" s="148">
        <f>SUM(H30:H31)</f>
        <v>247214.7</v>
      </c>
      <c r="I29" s="17"/>
    </row>
    <row r="30" spans="1:9" s="4" customFormat="1" ht="30" customHeight="1" x14ac:dyDescent="0.25">
      <c r="A30" s="252"/>
      <c r="B30" s="251"/>
      <c r="C30" s="73" t="s">
        <v>7</v>
      </c>
      <c r="D30" s="73" t="s">
        <v>17</v>
      </c>
      <c r="E30" s="73" t="s">
        <v>29</v>
      </c>
      <c r="F30" s="191" t="s">
        <v>142</v>
      </c>
      <c r="G30" s="148">
        <v>161946.9</v>
      </c>
      <c r="H30" s="148">
        <v>159667.20000000001</v>
      </c>
      <c r="I30" s="17"/>
    </row>
    <row r="31" spans="1:9" s="4" customFormat="1" ht="33.75" customHeight="1" x14ac:dyDescent="0.25">
      <c r="A31" s="252"/>
      <c r="B31" s="73"/>
      <c r="C31" s="73"/>
      <c r="D31" s="73"/>
      <c r="E31" s="73" t="s">
        <v>20</v>
      </c>
      <c r="F31" s="191"/>
      <c r="G31" s="148">
        <v>109300.3</v>
      </c>
      <c r="H31" s="148">
        <v>87547.5</v>
      </c>
      <c r="I31" s="17"/>
    </row>
    <row r="32" spans="1:9" s="9" customFormat="1" ht="48" customHeight="1" x14ac:dyDescent="0.25">
      <c r="A32" s="252"/>
      <c r="B32" s="251" t="s">
        <v>10</v>
      </c>
      <c r="C32" s="73" t="s">
        <v>7</v>
      </c>
      <c r="D32" s="73" t="s">
        <v>7</v>
      </c>
      <c r="E32" s="73"/>
      <c r="F32" s="79" t="s">
        <v>143</v>
      </c>
      <c r="G32" s="146" t="s">
        <v>50</v>
      </c>
      <c r="H32" s="146" t="s">
        <v>50</v>
      </c>
      <c r="I32" s="66"/>
    </row>
    <row r="33" spans="1:9" s="4" customFormat="1" ht="108" customHeight="1" x14ac:dyDescent="0.25">
      <c r="A33" s="252"/>
      <c r="B33" s="251"/>
      <c r="C33" s="73" t="s">
        <v>5</v>
      </c>
      <c r="D33" s="73" t="s">
        <v>7</v>
      </c>
      <c r="E33" s="73"/>
      <c r="F33" s="153" t="s">
        <v>144</v>
      </c>
      <c r="G33" s="147" t="s">
        <v>50</v>
      </c>
      <c r="H33" s="147" t="s">
        <v>50</v>
      </c>
      <c r="I33" s="17"/>
    </row>
    <row r="34" spans="1:9" ht="73.5" customHeight="1" x14ac:dyDescent="0.25">
      <c r="A34" s="252"/>
      <c r="B34" s="251"/>
      <c r="C34" s="73" t="s">
        <v>7</v>
      </c>
      <c r="D34" s="73" t="s">
        <v>5</v>
      </c>
      <c r="E34" s="73"/>
      <c r="F34" s="143" t="s">
        <v>145</v>
      </c>
      <c r="G34" s="148" t="s">
        <v>50</v>
      </c>
      <c r="H34" s="148" t="s">
        <v>50</v>
      </c>
      <c r="I34" s="17"/>
    </row>
    <row r="35" spans="1:9" s="4" customFormat="1" ht="46.5" customHeight="1" x14ac:dyDescent="0.25">
      <c r="A35" s="252"/>
      <c r="B35" s="251" t="s">
        <v>11</v>
      </c>
      <c r="C35" s="73" t="s">
        <v>7</v>
      </c>
      <c r="D35" s="73" t="s">
        <v>7</v>
      </c>
      <c r="E35" s="73"/>
      <c r="F35" s="79" t="s">
        <v>146</v>
      </c>
      <c r="G35" s="146">
        <f>G36</f>
        <v>90382.200000000012</v>
      </c>
      <c r="H35" s="146">
        <f>H36</f>
        <v>106442.29999999999</v>
      </c>
      <c r="I35" s="66"/>
    </row>
    <row r="36" spans="1:9" ht="42.75" customHeight="1" x14ac:dyDescent="0.25">
      <c r="A36" s="252"/>
      <c r="B36" s="251"/>
      <c r="C36" s="73" t="s">
        <v>18</v>
      </c>
      <c r="D36" s="73" t="s">
        <v>7</v>
      </c>
      <c r="E36" s="73"/>
      <c r="F36" s="143" t="s">
        <v>147</v>
      </c>
      <c r="G36" s="148">
        <f>SUM(G37:G38)</f>
        <v>90382.200000000012</v>
      </c>
      <c r="H36" s="148">
        <f>SUM(H37:H38)</f>
        <v>106442.29999999999</v>
      </c>
      <c r="I36" s="17"/>
    </row>
    <row r="37" spans="1:9" ht="29.25" customHeight="1" x14ac:dyDescent="0.25">
      <c r="A37" s="252"/>
      <c r="B37" s="251"/>
      <c r="C37" s="73" t="s">
        <v>7</v>
      </c>
      <c r="D37" s="73" t="s">
        <v>18</v>
      </c>
      <c r="E37" s="73" t="s">
        <v>29</v>
      </c>
      <c r="F37" s="191" t="s">
        <v>148</v>
      </c>
      <c r="G37" s="148">
        <v>82012.100000000006</v>
      </c>
      <c r="H37" s="148">
        <v>98073.4</v>
      </c>
      <c r="I37" s="192"/>
    </row>
    <row r="38" spans="1:9" ht="33" customHeight="1" x14ac:dyDescent="0.25">
      <c r="A38" s="252"/>
      <c r="B38" s="73"/>
      <c r="C38" s="73"/>
      <c r="D38" s="73"/>
      <c r="E38" s="73" t="s">
        <v>20</v>
      </c>
      <c r="F38" s="191"/>
      <c r="G38" s="148">
        <v>8370.1</v>
      </c>
      <c r="H38" s="148">
        <v>8368.9</v>
      </c>
      <c r="I38" s="192"/>
    </row>
    <row r="39" spans="1:9" ht="56.25" customHeight="1" x14ac:dyDescent="0.25">
      <c r="A39" s="252"/>
      <c r="B39" s="251" t="s">
        <v>12</v>
      </c>
      <c r="C39" s="73" t="s">
        <v>7</v>
      </c>
      <c r="D39" s="73" t="s">
        <v>7</v>
      </c>
      <c r="E39" s="73"/>
      <c r="F39" s="79" t="s">
        <v>149</v>
      </c>
      <c r="G39" s="146" t="s">
        <v>50</v>
      </c>
      <c r="H39" s="146" t="s">
        <v>50</v>
      </c>
      <c r="I39" s="66"/>
    </row>
    <row r="40" spans="1:9" ht="75" customHeight="1" x14ac:dyDescent="0.25">
      <c r="A40" s="252"/>
      <c r="B40" s="251"/>
      <c r="C40" s="73" t="s">
        <v>19</v>
      </c>
      <c r="D40" s="73" t="s">
        <v>7</v>
      </c>
      <c r="E40" s="73"/>
      <c r="F40" s="143" t="s">
        <v>152</v>
      </c>
      <c r="G40" s="148" t="s">
        <v>50</v>
      </c>
      <c r="H40" s="148" t="s">
        <v>50</v>
      </c>
      <c r="I40" s="17"/>
    </row>
    <row r="41" spans="1:9" ht="57" customHeight="1" x14ac:dyDescent="0.25">
      <c r="A41" s="252"/>
      <c r="B41" s="251"/>
      <c r="C41" s="73" t="s">
        <v>7</v>
      </c>
      <c r="D41" s="73" t="s">
        <v>19</v>
      </c>
      <c r="E41" s="73"/>
      <c r="F41" s="143" t="s">
        <v>153</v>
      </c>
      <c r="G41" s="148" t="s">
        <v>50</v>
      </c>
      <c r="H41" s="148" t="s">
        <v>50</v>
      </c>
      <c r="I41" s="17"/>
    </row>
    <row r="42" spans="1:9" ht="43.5" customHeight="1" x14ac:dyDescent="0.25">
      <c r="A42" s="252"/>
      <c r="B42" s="251" t="s">
        <v>14</v>
      </c>
      <c r="C42" s="73" t="s">
        <v>7</v>
      </c>
      <c r="D42" s="73" t="s">
        <v>7</v>
      </c>
      <c r="E42" s="73"/>
      <c r="F42" s="79" t="s">
        <v>154</v>
      </c>
      <c r="G42" s="146" t="s">
        <v>50</v>
      </c>
      <c r="H42" s="146" t="s">
        <v>50</v>
      </c>
      <c r="I42" s="66"/>
    </row>
    <row r="43" spans="1:9" s="2" customFormat="1" ht="54.75" customHeight="1" x14ac:dyDescent="0.25">
      <c r="A43" s="252"/>
      <c r="B43" s="251"/>
      <c r="C43" s="73" t="s">
        <v>20</v>
      </c>
      <c r="D43" s="73" t="s">
        <v>7</v>
      </c>
      <c r="E43" s="73"/>
      <c r="F43" s="143" t="s">
        <v>150</v>
      </c>
      <c r="G43" s="148" t="s">
        <v>50</v>
      </c>
      <c r="H43" s="148" t="s">
        <v>50</v>
      </c>
      <c r="I43" s="17"/>
    </row>
    <row r="44" spans="1:9" s="2" customFormat="1" ht="88.5" customHeight="1" x14ac:dyDescent="0.25">
      <c r="A44" s="252"/>
      <c r="B44" s="251"/>
      <c r="C44" s="73" t="s">
        <v>7</v>
      </c>
      <c r="D44" s="73" t="s">
        <v>20</v>
      </c>
      <c r="E44" s="73"/>
      <c r="F44" s="143" t="s">
        <v>151</v>
      </c>
      <c r="G44" s="148" t="s">
        <v>50</v>
      </c>
      <c r="H44" s="148" t="s">
        <v>50</v>
      </c>
      <c r="I44" s="17"/>
    </row>
    <row r="45" spans="1:9" ht="58.5" customHeight="1" x14ac:dyDescent="0.25">
      <c r="A45" s="252"/>
      <c r="B45" s="251" t="s">
        <v>15</v>
      </c>
      <c r="C45" s="73" t="s">
        <v>7</v>
      </c>
      <c r="D45" s="73" t="s">
        <v>7</v>
      </c>
      <c r="E45" s="73"/>
      <c r="F45" s="79" t="s">
        <v>155</v>
      </c>
      <c r="G45" s="146">
        <f>G46+G48+G50</f>
        <v>22326.2</v>
      </c>
      <c r="H45" s="146">
        <f>H46+H48+H50</f>
        <v>15495.300000000001</v>
      </c>
      <c r="I45" s="66"/>
    </row>
    <row r="46" spans="1:9" s="2" customFormat="1" ht="48.75" customHeight="1" x14ac:dyDescent="0.25">
      <c r="A46" s="252"/>
      <c r="B46" s="251"/>
      <c r="C46" s="73" t="s">
        <v>21</v>
      </c>
      <c r="D46" s="73" t="s">
        <v>7</v>
      </c>
      <c r="E46" s="73"/>
      <c r="F46" s="143" t="s">
        <v>156</v>
      </c>
      <c r="G46" s="148">
        <f>SUM(G47)</f>
        <v>17032.7</v>
      </c>
      <c r="H46" s="148">
        <f>SUM(H47)</f>
        <v>8802.2000000000007</v>
      </c>
      <c r="I46" s="17"/>
    </row>
    <row r="47" spans="1:9" s="2" customFormat="1" ht="241.5" customHeight="1" x14ac:dyDescent="0.25">
      <c r="A47" s="252"/>
      <c r="B47" s="251"/>
      <c r="C47" s="73" t="s">
        <v>7</v>
      </c>
      <c r="D47" s="73" t="s">
        <v>21</v>
      </c>
      <c r="E47" s="73" t="s">
        <v>29</v>
      </c>
      <c r="F47" s="143" t="s">
        <v>157</v>
      </c>
      <c r="G47" s="148">
        <v>17032.7</v>
      </c>
      <c r="H47" s="148">
        <v>8802.2000000000007</v>
      </c>
      <c r="I47" s="17"/>
    </row>
    <row r="48" spans="1:9" s="2" customFormat="1" ht="57.75" customHeight="1" x14ac:dyDescent="0.25">
      <c r="A48" s="252"/>
      <c r="B48" s="251"/>
      <c r="C48" s="73" t="s">
        <v>22</v>
      </c>
      <c r="D48" s="73" t="s">
        <v>7</v>
      </c>
      <c r="E48" s="73"/>
      <c r="F48" s="143" t="s">
        <v>211</v>
      </c>
      <c r="G48" s="148">
        <f>SUM(G49)</f>
        <v>2093.5</v>
      </c>
      <c r="H48" s="148">
        <f>SUM(H49)</f>
        <v>2093.5</v>
      </c>
      <c r="I48" s="17"/>
    </row>
    <row r="49" spans="1:9" s="2" customFormat="1" ht="206.25" customHeight="1" x14ac:dyDescent="0.25">
      <c r="A49" s="252"/>
      <c r="B49" s="251"/>
      <c r="C49" s="73" t="s">
        <v>7</v>
      </c>
      <c r="D49" s="73" t="s">
        <v>22</v>
      </c>
      <c r="E49" s="73" t="s">
        <v>29</v>
      </c>
      <c r="F49" s="143" t="s">
        <v>212</v>
      </c>
      <c r="G49" s="148">
        <v>2093.5</v>
      </c>
      <c r="H49" s="148">
        <v>2093.5</v>
      </c>
      <c r="I49" s="142"/>
    </row>
    <row r="50" spans="1:9" s="2" customFormat="1" ht="57" customHeight="1" x14ac:dyDescent="0.25">
      <c r="A50" s="252"/>
      <c r="B50" s="251"/>
      <c r="C50" s="73" t="s">
        <v>23</v>
      </c>
      <c r="D50" s="73" t="s">
        <v>7</v>
      </c>
      <c r="E50" s="73"/>
      <c r="F50" s="143" t="s">
        <v>213</v>
      </c>
      <c r="G50" s="148">
        <f>SUM(G51:G52)</f>
        <v>3200</v>
      </c>
      <c r="H50" s="148">
        <f>SUM(H51:H52)</f>
        <v>4599.6000000000004</v>
      </c>
      <c r="I50" s="17"/>
    </row>
    <row r="51" spans="1:9" s="2" customFormat="1" ht="107.25" customHeight="1" x14ac:dyDescent="0.25">
      <c r="A51" s="252"/>
      <c r="B51" s="251"/>
      <c r="C51" s="73" t="s">
        <v>7</v>
      </c>
      <c r="D51" s="73" t="s">
        <v>23</v>
      </c>
      <c r="E51" s="73" t="s">
        <v>29</v>
      </c>
      <c r="F51" s="191" t="s">
        <v>214</v>
      </c>
      <c r="G51" s="148">
        <v>1200</v>
      </c>
      <c r="H51" s="148">
        <v>2599.6</v>
      </c>
      <c r="I51" s="192"/>
    </row>
    <row r="52" spans="1:9" s="2" customFormat="1" ht="99.75" customHeight="1" x14ac:dyDescent="0.25">
      <c r="A52" s="252"/>
      <c r="B52" s="73"/>
      <c r="C52" s="73"/>
      <c r="D52" s="73"/>
      <c r="E52" s="73" t="s">
        <v>24</v>
      </c>
      <c r="F52" s="191"/>
      <c r="G52" s="148">
        <v>2000</v>
      </c>
      <c r="H52" s="148">
        <v>2000</v>
      </c>
      <c r="I52" s="192"/>
    </row>
    <row r="53" spans="1:9" s="2" customFormat="1" ht="40.5" customHeight="1" x14ac:dyDescent="0.25">
      <c r="A53" s="252"/>
      <c r="B53" s="251" t="s">
        <v>17</v>
      </c>
      <c r="C53" s="73" t="s">
        <v>7</v>
      </c>
      <c r="D53" s="73" t="s">
        <v>7</v>
      </c>
      <c r="E53" s="73"/>
      <c r="F53" s="79" t="s">
        <v>158</v>
      </c>
      <c r="G53" s="146">
        <f>G54+G57</f>
        <v>678434.3</v>
      </c>
      <c r="H53" s="146">
        <f>H54+H57</f>
        <v>743925.70000000007</v>
      </c>
      <c r="I53" s="66"/>
    </row>
    <row r="54" spans="1:9" s="2" customFormat="1" ht="88.5" customHeight="1" x14ac:dyDescent="0.25">
      <c r="A54" s="252"/>
      <c r="B54" s="251"/>
      <c r="C54" s="73" t="s">
        <v>24</v>
      </c>
      <c r="D54" s="73" t="s">
        <v>7</v>
      </c>
      <c r="E54" s="73"/>
      <c r="F54" s="143" t="s">
        <v>159</v>
      </c>
      <c r="G54" s="148">
        <f>SUM(G55:G56)</f>
        <v>631969.4</v>
      </c>
      <c r="H54" s="148">
        <f>SUM(H55:H56)</f>
        <v>676455.3</v>
      </c>
      <c r="I54" s="17"/>
    </row>
    <row r="55" spans="1:9" s="2" customFormat="1" ht="50.25" customHeight="1" x14ac:dyDescent="0.25">
      <c r="A55" s="252"/>
      <c r="B55" s="251"/>
      <c r="C55" s="73" t="s">
        <v>7</v>
      </c>
      <c r="D55" s="73" t="s">
        <v>24</v>
      </c>
      <c r="E55" s="73" t="s">
        <v>29</v>
      </c>
      <c r="F55" s="191" t="s">
        <v>160</v>
      </c>
      <c r="G55" s="148">
        <v>315230.40000000002</v>
      </c>
      <c r="H55" s="148">
        <v>363140.8</v>
      </c>
      <c r="I55" s="192"/>
    </row>
    <row r="56" spans="1:9" s="2" customFormat="1" ht="53.25" customHeight="1" x14ac:dyDescent="0.25">
      <c r="A56" s="252"/>
      <c r="B56" s="251"/>
      <c r="C56" s="73"/>
      <c r="D56" s="73"/>
      <c r="E56" s="73" t="s">
        <v>21</v>
      </c>
      <c r="F56" s="191"/>
      <c r="G56" s="148">
        <v>316739</v>
      </c>
      <c r="H56" s="148">
        <v>313314.5</v>
      </c>
      <c r="I56" s="192"/>
    </row>
    <row r="57" spans="1:9" s="2" customFormat="1" ht="61.5" customHeight="1" x14ac:dyDescent="0.25">
      <c r="A57" s="252"/>
      <c r="B57" s="251"/>
      <c r="C57" s="73" t="s">
        <v>25</v>
      </c>
      <c r="D57" s="73" t="s">
        <v>7</v>
      </c>
      <c r="E57" s="73"/>
      <c r="F57" s="143" t="s">
        <v>161</v>
      </c>
      <c r="G57" s="148">
        <f>SUM(G58)</f>
        <v>46464.9</v>
      </c>
      <c r="H57" s="148">
        <f>SUM(H58)</f>
        <v>67470.399999999994</v>
      </c>
      <c r="I57" s="17"/>
    </row>
    <row r="58" spans="1:9" s="2" customFormat="1" ht="73.5" customHeight="1" x14ac:dyDescent="0.25">
      <c r="A58" s="252"/>
      <c r="B58" s="251"/>
      <c r="C58" s="73" t="s">
        <v>18</v>
      </c>
      <c r="D58" s="73" t="s">
        <v>25</v>
      </c>
      <c r="E58" s="73" t="s">
        <v>29</v>
      </c>
      <c r="F58" s="143" t="s">
        <v>162</v>
      </c>
      <c r="G58" s="148">
        <v>46464.9</v>
      </c>
      <c r="H58" s="148">
        <v>67470.399999999994</v>
      </c>
      <c r="I58" s="17"/>
    </row>
    <row r="59" spans="1:9" s="2" customFormat="1" ht="42.75" customHeight="1" x14ac:dyDescent="0.25">
      <c r="A59" s="252"/>
      <c r="B59" s="251" t="s">
        <v>5</v>
      </c>
      <c r="C59" s="73" t="s">
        <v>7</v>
      </c>
      <c r="D59" s="73" t="s">
        <v>7</v>
      </c>
      <c r="E59" s="73"/>
      <c r="F59" s="79" t="s">
        <v>163</v>
      </c>
      <c r="G59" s="146" t="str">
        <f>'[2]17. Кассовые расходы ОБ'!H48</f>
        <v>Х</v>
      </c>
      <c r="H59" s="146">
        <f>H60</f>
        <v>1211</v>
      </c>
      <c r="I59" s="66"/>
    </row>
    <row r="60" spans="1:9" ht="104.25" customHeight="1" x14ac:dyDescent="0.25">
      <c r="A60" s="252"/>
      <c r="B60" s="251"/>
      <c r="C60" s="73" t="s">
        <v>26</v>
      </c>
      <c r="D60" s="73" t="s">
        <v>7</v>
      </c>
      <c r="E60" s="73"/>
      <c r="F60" s="143" t="s">
        <v>164</v>
      </c>
      <c r="G60" s="148" t="str">
        <f>'[2]17. Кассовые расходы ОБ'!H49</f>
        <v>Х</v>
      </c>
      <c r="H60" s="148">
        <f>SUM(H61)</f>
        <v>1211</v>
      </c>
      <c r="I60" s="17"/>
    </row>
    <row r="61" spans="1:9" ht="48.75" customHeight="1" x14ac:dyDescent="0.25">
      <c r="A61" s="252"/>
      <c r="B61" s="251"/>
      <c r="C61" s="73" t="s">
        <v>7</v>
      </c>
      <c r="D61" s="73" t="s">
        <v>26</v>
      </c>
      <c r="E61" s="73" t="s">
        <v>29</v>
      </c>
      <c r="F61" s="143" t="s">
        <v>165</v>
      </c>
      <c r="G61" s="148" t="str">
        <f>'[2]17. Кассовые расходы ОБ'!H50</f>
        <v>Х</v>
      </c>
      <c r="H61" s="148">
        <v>1211</v>
      </c>
      <c r="I61" s="17"/>
    </row>
    <row r="62" spans="1:9" ht="72.75" customHeight="1" x14ac:dyDescent="0.25">
      <c r="A62" s="252"/>
      <c r="B62" s="251" t="s">
        <v>18</v>
      </c>
      <c r="C62" s="73" t="s">
        <v>7</v>
      </c>
      <c r="D62" s="73" t="s">
        <v>7</v>
      </c>
      <c r="E62" s="73"/>
      <c r="F62" s="79" t="s">
        <v>166</v>
      </c>
      <c r="G62" s="146">
        <f>G63</f>
        <v>4853627</v>
      </c>
      <c r="H62" s="146">
        <f>H63</f>
        <v>4855305.5</v>
      </c>
      <c r="I62" s="66"/>
    </row>
    <row r="63" spans="1:9" ht="191.25" customHeight="1" x14ac:dyDescent="0.25">
      <c r="A63" s="252"/>
      <c r="B63" s="251"/>
      <c r="C63" s="73" t="s">
        <v>27</v>
      </c>
      <c r="D63" s="73" t="s">
        <v>7</v>
      </c>
      <c r="E63" s="73"/>
      <c r="F63" s="143" t="s">
        <v>167</v>
      </c>
      <c r="G63" s="148">
        <f>SUM(G64:G65)</f>
        <v>4853627</v>
      </c>
      <c r="H63" s="148">
        <f>SUM(H64:H65)</f>
        <v>4855305.5</v>
      </c>
      <c r="I63" s="17"/>
    </row>
    <row r="64" spans="1:9" ht="32.25" customHeight="1" x14ac:dyDescent="0.25">
      <c r="A64" s="252"/>
      <c r="B64" s="251"/>
      <c r="C64" s="73" t="s">
        <v>7</v>
      </c>
      <c r="D64" s="73" t="s">
        <v>27</v>
      </c>
      <c r="E64" s="73" t="s">
        <v>29</v>
      </c>
      <c r="F64" s="191" t="s">
        <v>168</v>
      </c>
      <c r="G64" s="148">
        <v>4851542.9000000004</v>
      </c>
      <c r="H64" s="148">
        <v>4853225.5</v>
      </c>
      <c r="I64" s="17"/>
    </row>
    <row r="65" spans="1:51" ht="26.25" customHeight="1" x14ac:dyDescent="0.25">
      <c r="A65" s="252"/>
      <c r="B65" s="73"/>
      <c r="C65" s="73"/>
      <c r="D65" s="73"/>
      <c r="E65" s="73" t="s">
        <v>19</v>
      </c>
      <c r="F65" s="191"/>
      <c r="G65" s="148">
        <v>2084.1</v>
      </c>
      <c r="H65" s="148">
        <v>2080</v>
      </c>
      <c r="I65" s="17"/>
    </row>
    <row r="66" spans="1:51" ht="48.75" customHeight="1" x14ac:dyDescent="0.25">
      <c r="A66" s="252"/>
      <c r="B66" s="251" t="s">
        <v>7</v>
      </c>
      <c r="C66" s="73" t="s">
        <v>7</v>
      </c>
      <c r="D66" s="73" t="s">
        <v>7</v>
      </c>
      <c r="E66" s="73"/>
      <c r="F66" s="79" t="s">
        <v>71</v>
      </c>
      <c r="G66" s="146" t="s">
        <v>50</v>
      </c>
      <c r="H66" s="146">
        <f>SUM(H67)</f>
        <v>12520.8</v>
      </c>
      <c r="I66" s="66"/>
    </row>
    <row r="67" spans="1:51" s="103" customFormat="1" ht="44.25" customHeight="1" x14ac:dyDescent="0.25">
      <c r="A67" s="252"/>
      <c r="B67" s="251"/>
      <c r="C67" s="73"/>
      <c r="D67" s="73"/>
      <c r="E67" s="73" t="s">
        <v>29</v>
      </c>
      <c r="F67" s="143" t="s">
        <v>208</v>
      </c>
      <c r="G67" s="148" t="s">
        <v>50</v>
      </c>
      <c r="H67" s="148">
        <v>12520.8</v>
      </c>
      <c r="I67" s="17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</row>
    <row r="68" spans="1:51" ht="32.25" customHeight="1" x14ac:dyDescent="0.25">
      <c r="F68" s="2"/>
      <c r="G68" s="149"/>
      <c r="H68" s="167" t="s">
        <v>775</v>
      </c>
      <c r="I68" s="167" t="s">
        <v>776</v>
      </c>
    </row>
    <row r="69" spans="1:51" x14ac:dyDescent="0.25">
      <c r="F69" s="2"/>
      <c r="G69" s="166">
        <v>16</v>
      </c>
      <c r="H69" s="168">
        <v>2000</v>
      </c>
      <c r="I69" s="168">
        <f>H52</f>
        <v>2000</v>
      </c>
    </row>
    <row r="70" spans="1:51" x14ac:dyDescent="0.25">
      <c r="F70" s="2"/>
      <c r="G70" s="165">
        <v>13</v>
      </c>
      <c r="H70" s="168">
        <v>490779.9</v>
      </c>
      <c r="I70" s="168">
        <f>H56+H20+H17</f>
        <v>490779.9</v>
      </c>
    </row>
    <row r="71" spans="1:51" x14ac:dyDescent="0.25">
      <c r="F71" s="2"/>
      <c r="G71" s="165">
        <v>12</v>
      </c>
      <c r="H71" s="168">
        <v>1099957.6000000001</v>
      </c>
      <c r="I71" s="168">
        <f>H38+H31+H26+H21+H16+H12+H9</f>
        <v>1099957.6000000001</v>
      </c>
    </row>
    <row r="72" spans="1:51" s="2" customFormat="1" x14ac:dyDescent="0.25">
      <c r="A72" s="4"/>
      <c r="B72" s="4"/>
      <c r="C72" s="4"/>
      <c r="D72" s="4"/>
      <c r="E72" s="4"/>
      <c r="G72" s="166">
        <v>11</v>
      </c>
      <c r="H72" s="168">
        <v>2080</v>
      </c>
      <c r="I72" s="168">
        <f>H65</f>
        <v>2080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51" s="2" customFormat="1" x14ac:dyDescent="0.25">
      <c r="A73" s="4"/>
      <c r="B73" s="4"/>
      <c r="C73" s="4"/>
      <c r="D73" s="4"/>
      <c r="E73" s="4"/>
      <c r="G73" s="149"/>
      <c r="H73" s="150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51" s="2" customFormat="1" x14ac:dyDescent="0.25">
      <c r="A74" s="4"/>
      <c r="B74" s="4"/>
      <c r="C74" s="4"/>
      <c r="D74" s="4"/>
      <c r="E74" s="4"/>
      <c r="G74" s="149"/>
      <c r="H74" s="150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51" s="2" customFormat="1" x14ac:dyDescent="0.25">
      <c r="A75" s="4"/>
      <c r="B75" s="4"/>
      <c r="C75" s="4"/>
      <c r="D75" s="4"/>
      <c r="E75" s="4"/>
      <c r="G75" s="149"/>
      <c r="H75" s="150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51" s="2" customFormat="1" x14ac:dyDescent="0.25">
      <c r="A76" s="4"/>
      <c r="B76" s="4"/>
      <c r="C76" s="4"/>
      <c r="D76" s="4"/>
      <c r="E76" s="4"/>
      <c r="G76" s="150">
        <f>G65+G56+G52+G38+G31+G26+G21+G20+G17+G16+G12+G9</f>
        <v>1620600.8</v>
      </c>
      <c r="H76" s="150">
        <f>H65+H56+H52+H38+H31+H26+H21+H20+H17+H16+H12+H9</f>
        <v>1594817.5000000002</v>
      </c>
      <c r="I76" s="20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51" s="2" customFormat="1" x14ac:dyDescent="0.25">
      <c r="A77" s="4"/>
      <c r="B77" s="4"/>
      <c r="C77" s="4"/>
      <c r="D77" s="4"/>
      <c r="E77" s="4"/>
      <c r="G77" s="149"/>
      <c r="H77" s="150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51" s="2" customFormat="1" x14ac:dyDescent="0.25">
      <c r="A78" s="4"/>
      <c r="B78" s="4"/>
      <c r="C78" s="4"/>
      <c r="D78" s="4"/>
      <c r="E78" s="4"/>
      <c r="G78" s="149"/>
      <c r="H78" s="150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51" s="2" customFormat="1" x14ac:dyDescent="0.25">
      <c r="A79" s="4"/>
      <c r="B79" s="4"/>
      <c r="C79" s="4"/>
      <c r="D79" s="4"/>
      <c r="E79" s="4"/>
      <c r="G79" s="149"/>
      <c r="H79" s="150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51" s="2" customFormat="1" x14ac:dyDescent="0.25">
      <c r="A80" s="4"/>
      <c r="B80" s="4"/>
      <c r="C80" s="4"/>
      <c r="D80" s="4"/>
      <c r="E80" s="4"/>
      <c r="G80" s="149"/>
      <c r="H80" s="150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s="2" customFormat="1" x14ac:dyDescent="0.25">
      <c r="A81" s="4"/>
      <c r="B81" s="4"/>
      <c r="C81" s="4"/>
      <c r="D81" s="4"/>
      <c r="E81" s="4"/>
      <c r="G81" s="149"/>
      <c r="H81" s="150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s="2" customFormat="1" x14ac:dyDescent="0.25">
      <c r="A82" s="4"/>
      <c r="B82" s="4"/>
      <c r="C82" s="4"/>
      <c r="D82" s="4"/>
      <c r="E82" s="4"/>
      <c r="G82" s="149"/>
      <c r="H82" s="150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s="2" customFormat="1" x14ac:dyDescent="0.25">
      <c r="A83" s="4"/>
      <c r="B83" s="4"/>
      <c r="C83" s="4"/>
      <c r="D83" s="4"/>
      <c r="E83" s="4"/>
      <c r="G83" s="149"/>
      <c r="H83" s="150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s="2" customFormat="1" x14ac:dyDescent="0.25">
      <c r="A84" s="4"/>
      <c r="B84" s="4"/>
      <c r="C84" s="4"/>
      <c r="D84" s="4"/>
      <c r="E84" s="4"/>
      <c r="G84" s="149"/>
      <c r="H84" s="150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s="2" customFormat="1" x14ac:dyDescent="0.25">
      <c r="A85" s="4"/>
      <c r="B85" s="4"/>
      <c r="C85" s="4"/>
      <c r="D85" s="4"/>
      <c r="E85" s="4"/>
      <c r="G85" s="149"/>
      <c r="H85" s="150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s="2" customFormat="1" x14ac:dyDescent="0.25">
      <c r="A86" s="4"/>
      <c r="B86" s="4"/>
      <c r="C86" s="4"/>
      <c r="D86" s="4"/>
      <c r="E86" s="4"/>
      <c r="G86" s="149"/>
      <c r="H86" s="150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s="2" customFormat="1" x14ac:dyDescent="0.25">
      <c r="A87" s="4"/>
      <c r="B87" s="4"/>
      <c r="C87" s="4"/>
      <c r="D87" s="4"/>
      <c r="E87" s="4"/>
      <c r="G87" s="149"/>
      <c r="H87" s="150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s="2" customFormat="1" x14ac:dyDescent="0.25">
      <c r="A88" s="4"/>
      <c r="B88" s="4"/>
      <c r="C88" s="4"/>
      <c r="D88" s="4"/>
      <c r="E88" s="4"/>
      <c r="G88" s="149"/>
      <c r="H88" s="150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s="2" customFormat="1" x14ac:dyDescent="0.25">
      <c r="A89" s="4"/>
      <c r="B89" s="4"/>
      <c r="C89" s="4"/>
      <c r="D89" s="4"/>
      <c r="E89" s="4"/>
      <c r="G89" s="149"/>
      <c r="H89" s="150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s="2" customFormat="1" x14ac:dyDescent="0.25">
      <c r="A90" s="4"/>
      <c r="B90" s="4"/>
      <c r="C90" s="4"/>
      <c r="D90" s="4"/>
      <c r="E90" s="4"/>
      <c r="G90" s="149"/>
      <c r="H90" s="150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s="2" customFormat="1" x14ac:dyDescent="0.25">
      <c r="A91" s="4"/>
      <c r="B91" s="4"/>
      <c r="C91" s="4"/>
      <c r="D91" s="4"/>
      <c r="E91" s="4"/>
      <c r="G91" s="149"/>
      <c r="H91" s="150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s="2" customFormat="1" x14ac:dyDescent="0.25">
      <c r="A92" s="4"/>
      <c r="B92" s="4"/>
      <c r="C92" s="4"/>
      <c r="D92" s="4"/>
      <c r="E92" s="4"/>
      <c r="G92" s="149"/>
      <c r="H92" s="150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s="2" customFormat="1" x14ac:dyDescent="0.25">
      <c r="A93" s="4"/>
      <c r="B93" s="4"/>
      <c r="C93" s="4"/>
      <c r="D93" s="4"/>
      <c r="E93" s="4"/>
      <c r="G93" s="149"/>
      <c r="H93" s="150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s="2" customFormat="1" x14ac:dyDescent="0.25">
      <c r="A94" s="4"/>
      <c r="B94" s="4"/>
      <c r="C94" s="4"/>
      <c r="D94" s="4"/>
      <c r="E94" s="4"/>
      <c r="G94" s="149"/>
      <c r="H94" s="150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s="2" customFormat="1" x14ac:dyDescent="0.25">
      <c r="A95" s="4"/>
      <c r="B95" s="4"/>
      <c r="C95" s="4"/>
      <c r="D95" s="4"/>
      <c r="E95" s="4"/>
      <c r="G95" s="149"/>
      <c r="H95" s="150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s="2" customFormat="1" x14ac:dyDescent="0.25">
      <c r="A96" s="4"/>
      <c r="B96" s="4"/>
      <c r="C96" s="4"/>
      <c r="D96" s="4"/>
      <c r="E96" s="4"/>
      <c r="G96" s="149"/>
      <c r="H96" s="150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s="2" customFormat="1" x14ac:dyDescent="0.25">
      <c r="A97" s="4"/>
      <c r="B97" s="4"/>
      <c r="C97" s="4"/>
      <c r="D97" s="4"/>
      <c r="E97" s="4"/>
      <c r="G97" s="149"/>
      <c r="H97" s="150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s="2" customFormat="1" x14ac:dyDescent="0.25">
      <c r="A98" s="4"/>
      <c r="B98" s="4"/>
      <c r="C98" s="4"/>
      <c r="D98" s="4"/>
      <c r="E98" s="4"/>
      <c r="G98" s="149"/>
      <c r="H98" s="150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s="2" customFormat="1" x14ac:dyDescent="0.25">
      <c r="A99" s="4"/>
      <c r="B99" s="4"/>
      <c r="C99" s="4"/>
      <c r="D99" s="4"/>
      <c r="E99" s="4"/>
      <c r="G99" s="149"/>
      <c r="H99" s="150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s="2" customFormat="1" x14ac:dyDescent="0.25">
      <c r="A100" s="4"/>
      <c r="B100" s="4"/>
      <c r="C100" s="4"/>
      <c r="D100" s="4"/>
      <c r="E100" s="4"/>
      <c r="G100" s="149"/>
      <c r="H100" s="150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s="2" customFormat="1" x14ac:dyDescent="0.25">
      <c r="A101" s="4"/>
      <c r="B101" s="4"/>
      <c r="C101" s="4"/>
      <c r="D101" s="4"/>
      <c r="E101" s="4"/>
      <c r="G101" s="149"/>
      <c r="H101" s="150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s="2" customFormat="1" x14ac:dyDescent="0.25">
      <c r="A102" s="4"/>
      <c r="B102" s="4"/>
      <c r="C102" s="4"/>
      <c r="D102" s="4"/>
      <c r="E102" s="4"/>
      <c r="G102" s="149"/>
      <c r="H102" s="150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s="2" customFormat="1" x14ac:dyDescent="0.25">
      <c r="A103" s="4"/>
      <c r="B103" s="4"/>
      <c r="C103" s="4"/>
      <c r="D103" s="4"/>
      <c r="E103" s="4"/>
      <c r="G103" s="149"/>
      <c r="H103" s="150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s="2" customFormat="1" x14ac:dyDescent="0.25">
      <c r="A104" s="4"/>
      <c r="B104" s="4"/>
      <c r="C104" s="4"/>
      <c r="D104" s="4"/>
      <c r="E104" s="4"/>
      <c r="G104" s="149"/>
      <c r="H104" s="150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s="2" customFormat="1" x14ac:dyDescent="0.25">
      <c r="A105" s="4"/>
      <c r="B105" s="4"/>
      <c r="C105" s="4"/>
      <c r="D105" s="4"/>
      <c r="E105" s="4"/>
      <c r="G105" s="149"/>
      <c r="H105" s="150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s="2" customFormat="1" x14ac:dyDescent="0.25">
      <c r="A106" s="4"/>
      <c r="B106" s="4"/>
      <c r="C106" s="4"/>
      <c r="D106" s="4"/>
      <c r="E106" s="4"/>
      <c r="G106" s="149"/>
      <c r="H106" s="150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s="2" customFormat="1" x14ac:dyDescent="0.25">
      <c r="A107" s="4"/>
      <c r="B107" s="4"/>
      <c r="C107" s="4"/>
      <c r="D107" s="4"/>
      <c r="E107" s="4"/>
      <c r="G107" s="149"/>
      <c r="H107" s="150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s="2" customFormat="1" x14ac:dyDescent="0.25">
      <c r="A108" s="4"/>
      <c r="B108" s="4"/>
      <c r="C108" s="4"/>
      <c r="D108" s="4"/>
      <c r="E108" s="4"/>
      <c r="G108" s="149"/>
      <c r="H108" s="150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s="2" customFormat="1" x14ac:dyDescent="0.25">
      <c r="A109" s="4"/>
      <c r="B109" s="4"/>
      <c r="C109" s="4"/>
      <c r="D109" s="4"/>
      <c r="E109" s="4"/>
      <c r="G109" s="149"/>
      <c r="H109" s="150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s="2" customFormat="1" x14ac:dyDescent="0.25">
      <c r="A110" s="4"/>
      <c r="B110" s="4"/>
      <c r="C110" s="4"/>
      <c r="D110" s="4"/>
      <c r="E110" s="4"/>
      <c r="G110" s="149"/>
      <c r="H110" s="150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s="2" customFormat="1" x14ac:dyDescent="0.25">
      <c r="A111" s="4"/>
      <c r="B111" s="4"/>
      <c r="C111" s="4"/>
      <c r="D111" s="4"/>
      <c r="E111" s="4"/>
      <c r="G111" s="149"/>
      <c r="H111" s="150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s="2" customFormat="1" x14ac:dyDescent="0.25">
      <c r="A112" s="4"/>
      <c r="B112" s="4"/>
      <c r="C112" s="4"/>
      <c r="D112" s="4"/>
      <c r="E112" s="4"/>
      <c r="G112" s="149"/>
      <c r="H112" s="150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s="2" customFormat="1" x14ac:dyDescent="0.25">
      <c r="A113" s="4"/>
      <c r="B113" s="4"/>
      <c r="C113" s="4"/>
      <c r="D113" s="4"/>
      <c r="E113" s="4"/>
      <c r="G113" s="149"/>
      <c r="H113" s="150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s="2" customFormat="1" x14ac:dyDescent="0.25">
      <c r="A114" s="4"/>
      <c r="B114" s="4"/>
      <c r="C114" s="4"/>
      <c r="D114" s="4"/>
      <c r="E114" s="4"/>
      <c r="G114" s="149"/>
      <c r="H114" s="150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s="2" customFormat="1" x14ac:dyDescent="0.25">
      <c r="A115" s="4"/>
      <c r="B115" s="4"/>
      <c r="C115" s="4"/>
      <c r="D115" s="4"/>
      <c r="E115" s="4"/>
      <c r="G115" s="149"/>
      <c r="H115" s="150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s="2" customFormat="1" x14ac:dyDescent="0.25">
      <c r="A116" s="4"/>
      <c r="B116" s="4"/>
      <c r="C116" s="4"/>
      <c r="D116" s="4"/>
      <c r="E116" s="4"/>
      <c r="G116" s="149"/>
      <c r="H116" s="150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s="2" customFormat="1" x14ac:dyDescent="0.25">
      <c r="A117" s="4"/>
      <c r="B117" s="4"/>
      <c r="C117" s="4"/>
      <c r="D117" s="4"/>
      <c r="E117" s="4"/>
      <c r="G117" s="149"/>
      <c r="H117" s="150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s="2" customFormat="1" x14ac:dyDescent="0.25">
      <c r="A118" s="4"/>
      <c r="B118" s="4"/>
      <c r="C118" s="4"/>
      <c r="D118" s="4"/>
      <c r="E118" s="4"/>
      <c r="G118" s="149"/>
      <c r="H118" s="150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s="2" customFormat="1" x14ac:dyDescent="0.25">
      <c r="A119" s="4"/>
      <c r="B119" s="4"/>
      <c r="C119" s="4"/>
      <c r="D119" s="4"/>
      <c r="E119" s="4"/>
      <c r="G119" s="149"/>
      <c r="H119" s="150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s="2" customFormat="1" x14ac:dyDescent="0.25">
      <c r="A120" s="4"/>
      <c r="B120" s="4"/>
      <c r="C120" s="4"/>
      <c r="D120" s="4"/>
      <c r="E120" s="4"/>
      <c r="G120" s="149"/>
      <c r="H120" s="150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s="2" customFormat="1" x14ac:dyDescent="0.25">
      <c r="A121" s="4"/>
      <c r="B121" s="4"/>
      <c r="C121" s="4"/>
      <c r="D121" s="4"/>
      <c r="E121" s="4"/>
      <c r="G121" s="149"/>
      <c r="H121" s="150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s="2" customFormat="1" x14ac:dyDescent="0.25">
      <c r="A122" s="4"/>
      <c r="B122" s="4"/>
      <c r="C122" s="4"/>
      <c r="D122" s="4"/>
      <c r="E122" s="4"/>
      <c r="G122" s="149"/>
      <c r="H122" s="150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s="2" customFormat="1" x14ac:dyDescent="0.25">
      <c r="A123" s="4"/>
      <c r="B123" s="4"/>
      <c r="C123" s="4"/>
      <c r="D123" s="4"/>
      <c r="E123" s="4"/>
      <c r="G123" s="149"/>
      <c r="H123" s="150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s="2" customFormat="1" x14ac:dyDescent="0.25">
      <c r="A124" s="4"/>
      <c r="B124" s="4"/>
      <c r="C124" s="4"/>
      <c r="D124" s="4"/>
      <c r="E124" s="4"/>
      <c r="G124" s="149"/>
      <c r="H124" s="150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s="2" customFormat="1" x14ac:dyDescent="0.25">
      <c r="A125" s="4"/>
      <c r="B125" s="4"/>
      <c r="C125" s="4"/>
      <c r="D125" s="4"/>
      <c r="E125" s="4"/>
      <c r="G125" s="149"/>
      <c r="H125" s="150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s="2" customFormat="1" x14ac:dyDescent="0.25">
      <c r="A126" s="4"/>
      <c r="B126" s="4"/>
      <c r="C126" s="4"/>
      <c r="D126" s="4"/>
      <c r="E126" s="4"/>
      <c r="G126" s="149"/>
      <c r="H126" s="150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s="2" customFormat="1" x14ac:dyDescent="0.25">
      <c r="A127" s="4"/>
      <c r="B127" s="4"/>
      <c r="C127" s="4"/>
      <c r="D127" s="4"/>
      <c r="E127" s="4"/>
      <c r="G127" s="149"/>
      <c r="H127" s="150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s="2" customFormat="1" x14ac:dyDescent="0.25">
      <c r="A128" s="4"/>
      <c r="B128" s="4"/>
      <c r="C128" s="4"/>
      <c r="D128" s="4"/>
      <c r="E128" s="4"/>
      <c r="G128" s="149"/>
      <c r="H128" s="150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s="2" customFormat="1" x14ac:dyDescent="0.25">
      <c r="A129" s="4"/>
      <c r="B129" s="4"/>
      <c r="C129" s="4"/>
      <c r="D129" s="4"/>
      <c r="E129" s="4"/>
      <c r="G129" s="149"/>
      <c r="H129" s="150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s="2" customFormat="1" x14ac:dyDescent="0.25">
      <c r="A130" s="4"/>
      <c r="B130" s="4"/>
      <c r="C130" s="4"/>
      <c r="D130" s="4"/>
      <c r="E130" s="4"/>
      <c r="G130" s="149"/>
      <c r="H130" s="150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s="2" customFormat="1" x14ac:dyDescent="0.25">
      <c r="A131" s="4"/>
      <c r="B131" s="4"/>
      <c r="C131" s="4"/>
      <c r="D131" s="4"/>
      <c r="E131" s="4"/>
      <c r="G131" s="149"/>
      <c r="H131" s="150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s="2" customFormat="1" x14ac:dyDescent="0.25">
      <c r="A132" s="4"/>
      <c r="B132" s="4"/>
      <c r="C132" s="4"/>
      <c r="D132" s="4"/>
      <c r="E132" s="4"/>
      <c r="G132" s="149"/>
      <c r="H132" s="150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s="2" customFormat="1" x14ac:dyDescent="0.25">
      <c r="A133" s="4"/>
      <c r="B133" s="4"/>
      <c r="C133" s="4"/>
      <c r="D133" s="4"/>
      <c r="E133" s="4"/>
      <c r="G133" s="149"/>
      <c r="H133" s="150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s="2" customFormat="1" x14ac:dyDescent="0.25">
      <c r="A134" s="4"/>
      <c r="B134" s="4"/>
      <c r="C134" s="4"/>
      <c r="D134" s="4"/>
      <c r="E134" s="4"/>
      <c r="G134" s="149"/>
      <c r="H134" s="150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s="2" customFormat="1" x14ac:dyDescent="0.25">
      <c r="A135" s="4"/>
      <c r="B135" s="4"/>
      <c r="C135" s="4"/>
      <c r="D135" s="4"/>
      <c r="E135" s="4"/>
      <c r="G135" s="149"/>
      <c r="H135" s="150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s="2" customFormat="1" x14ac:dyDescent="0.25">
      <c r="A136" s="4"/>
      <c r="B136" s="4"/>
      <c r="C136" s="4"/>
      <c r="D136" s="4"/>
      <c r="E136" s="4"/>
      <c r="G136" s="149"/>
      <c r="H136" s="150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s="2" customFormat="1" x14ac:dyDescent="0.25">
      <c r="A137" s="4"/>
      <c r="B137" s="4"/>
      <c r="C137" s="4"/>
      <c r="D137" s="4"/>
      <c r="E137" s="4"/>
      <c r="G137" s="149"/>
      <c r="H137" s="150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s="2" customFormat="1" x14ac:dyDescent="0.25">
      <c r="A138" s="4"/>
      <c r="B138" s="4"/>
      <c r="C138" s="4"/>
      <c r="D138" s="4"/>
      <c r="E138" s="4"/>
      <c r="G138" s="149"/>
      <c r="H138" s="150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s="2" customFormat="1" x14ac:dyDescent="0.25">
      <c r="A139" s="4"/>
      <c r="B139" s="4"/>
      <c r="C139" s="4"/>
      <c r="D139" s="4"/>
      <c r="E139" s="4"/>
      <c r="G139" s="149"/>
      <c r="H139" s="150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s="2" customFormat="1" x14ac:dyDescent="0.25">
      <c r="A140" s="4"/>
      <c r="B140" s="4"/>
      <c r="C140" s="4"/>
      <c r="D140" s="4"/>
      <c r="E140" s="4"/>
      <c r="G140" s="149"/>
      <c r="H140" s="150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s="2" customFormat="1" x14ac:dyDescent="0.25">
      <c r="A141" s="4"/>
      <c r="B141" s="4"/>
      <c r="C141" s="4"/>
      <c r="D141" s="4"/>
      <c r="E141" s="4"/>
      <c r="G141" s="149"/>
      <c r="H141" s="150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s="2" customFormat="1" x14ac:dyDescent="0.25">
      <c r="A142" s="4"/>
      <c r="B142" s="4"/>
      <c r="C142" s="4"/>
      <c r="D142" s="4"/>
      <c r="E142" s="4"/>
      <c r="G142" s="149"/>
      <c r="H142" s="150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s="2" customFormat="1" x14ac:dyDescent="0.25">
      <c r="A143" s="4"/>
      <c r="B143" s="4"/>
      <c r="C143" s="4"/>
      <c r="D143" s="4"/>
      <c r="E143" s="4"/>
      <c r="G143" s="149"/>
      <c r="H143" s="150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s="2" customFormat="1" x14ac:dyDescent="0.25">
      <c r="A144" s="4"/>
      <c r="B144" s="4"/>
      <c r="C144" s="4"/>
      <c r="D144" s="4"/>
      <c r="E144" s="4"/>
      <c r="G144" s="149"/>
      <c r="H144" s="150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s="2" customFormat="1" x14ac:dyDescent="0.25">
      <c r="A145" s="4"/>
      <c r="B145" s="4"/>
      <c r="C145" s="4"/>
      <c r="D145" s="4"/>
      <c r="E145" s="4"/>
      <c r="G145" s="149"/>
      <c r="H145" s="150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s="2" customFormat="1" x14ac:dyDescent="0.25">
      <c r="A146" s="4"/>
      <c r="B146" s="4"/>
      <c r="C146" s="4"/>
      <c r="D146" s="4"/>
      <c r="E146" s="4"/>
      <c r="G146" s="149"/>
      <c r="H146" s="150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s="2" customFormat="1" x14ac:dyDescent="0.25">
      <c r="A147" s="4"/>
      <c r="B147" s="4"/>
      <c r="C147" s="4"/>
      <c r="D147" s="4"/>
      <c r="E147" s="4"/>
      <c r="G147" s="149"/>
      <c r="H147" s="150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s="2" customFormat="1" x14ac:dyDescent="0.25">
      <c r="A148" s="4"/>
      <c r="B148" s="4"/>
      <c r="C148" s="4"/>
      <c r="D148" s="4"/>
      <c r="E148" s="4"/>
      <c r="G148" s="149"/>
      <c r="H148" s="150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s="2" customFormat="1" x14ac:dyDescent="0.25">
      <c r="A149" s="4"/>
      <c r="B149" s="4"/>
      <c r="C149" s="4"/>
      <c r="D149" s="4"/>
      <c r="E149" s="4"/>
      <c r="G149" s="149"/>
      <c r="H149" s="150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s="2" customFormat="1" x14ac:dyDescent="0.25">
      <c r="A150" s="4"/>
      <c r="B150" s="4"/>
      <c r="C150" s="4"/>
      <c r="D150" s="4"/>
      <c r="E150" s="4"/>
      <c r="G150" s="149"/>
      <c r="H150" s="150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s="2" customFormat="1" x14ac:dyDescent="0.25">
      <c r="A151" s="4"/>
      <c r="B151" s="4"/>
      <c r="C151" s="4"/>
      <c r="D151" s="4"/>
      <c r="E151" s="4"/>
      <c r="G151" s="149"/>
      <c r="H151" s="150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s="2" customFormat="1" x14ac:dyDescent="0.25">
      <c r="A152" s="4"/>
      <c r="B152" s="4"/>
      <c r="C152" s="4"/>
      <c r="D152" s="4"/>
      <c r="E152" s="4"/>
      <c r="G152" s="149"/>
      <c r="H152" s="150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s="2" customFormat="1" x14ac:dyDescent="0.25">
      <c r="A153" s="4"/>
      <c r="B153" s="4"/>
      <c r="C153" s="4"/>
      <c r="D153" s="4"/>
      <c r="E153" s="4"/>
      <c r="G153" s="149"/>
      <c r="H153" s="150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s="2" customFormat="1" x14ac:dyDescent="0.25">
      <c r="A154" s="4"/>
      <c r="B154" s="4"/>
      <c r="C154" s="4"/>
      <c r="D154" s="4"/>
      <c r="E154" s="4"/>
      <c r="G154" s="149"/>
      <c r="H154" s="150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s="2" customFormat="1" x14ac:dyDescent="0.25">
      <c r="A155" s="4"/>
      <c r="B155" s="4"/>
      <c r="C155" s="4"/>
      <c r="D155" s="4"/>
      <c r="E155" s="4"/>
      <c r="G155" s="149"/>
      <c r="H155" s="150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s="2" customFormat="1" x14ac:dyDescent="0.25">
      <c r="A156" s="4"/>
      <c r="B156" s="4"/>
      <c r="C156" s="4"/>
      <c r="D156" s="4"/>
      <c r="E156" s="4"/>
      <c r="G156" s="149"/>
      <c r="H156" s="150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s="2" customFormat="1" x14ac:dyDescent="0.25">
      <c r="A157" s="4"/>
      <c r="B157" s="4"/>
      <c r="C157" s="4"/>
      <c r="D157" s="4"/>
      <c r="E157" s="4"/>
      <c r="G157" s="149"/>
      <c r="H157" s="150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s="2" customFormat="1" x14ac:dyDescent="0.25">
      <c r="A158" s="4"/>
      <c r="B158" s="4"/>
      <c r="C158" s="4"/>
      <c r="D158" s="4"/>
      <c r="E158" s="4"/>
      <c r="G158" s="149"/>
      <c r="H158" s="150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s="2" customFormat="1" x14ac:dyDescent="0.25">
      <c r="A159" s="4"/>
      <c r="B159" s="4"/>
      <c r="C159" s="4"/>
      <c r="D159" s="4"/>
      <c r="E159" s="4"/>
      <c r="G159" s="149"/>
      <c r="H159" s="150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s="2" customFormat="1" x14ac:dyDescent="0.25">
      <c r="A160" s="4"/>
      <c r="B160" s="4"/>
      <c r="C160" s="4"/>
      <c r="D160" s="4"/>
      <c r="E160" s="4"/>
      <c r="G160" s="149"/>
      <c r="H160" s="150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s="2" customFormat="1" x14ac:dyDescent="0.25">
      <c r="A161" s="4"/>
      <c r="B161" s="4"/>
      <c r="C161" s="4"/>
      <c r="D161" s="4"/>
      <c r="E161" s="4"/>
      <c r="G161" s="149"/>
      <c r="H161" s="150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s="2" customFormat="1" x14ac:dyDescent="0.25">
      <c r="A162" s="4"/>
      <c r="B162" s="4"/>
      <c r="C162" s="4"/>
      <c r="D162" s="4"/>
      <c r="E162" s="4"/>
      <c r="G162" s="149"/>
      <c r="H162" s="150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s="2" customFormat="1" x14ac:dyDescent="0.25">
      <c r="A163" s="4"/>
      <c r="B163" s="4"/>
      <c r="C163" s="4"/>
      <c r="D163" s="4"/>
      <c r="E163" s="4"/>
      <c r="G163" s="149"/>
      <c r="H163" s="150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s="2" customFormat="1" x14ac:dyDescent="0.25">
      <c r="A164" s="4"/>
      <c r="B164" s="4"/>
      <c r="C164" s="4"/>
      <c r="D164" s="4"/>
      <c r="E164" s="4"/>
      <c r="G164" s="149"/>
      <c r="H164" s="150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s="2" customFormat="1" x14ac:dyDescent="0.25">
      <c r="A165" s="4"/>
      <c r="B165" s="4"/>
      <c r="C165" s="4"/>
      <c r="D165" s="4"/>
      <c r="E165" s="4"/>
      <c r="G165" s="149"/>
      <c r="H165" s="150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s="2" customFormat="1" x14ac:dyDescent="0.25">
      <c r="A166" s="4"/>
      <c r="B166" s="4"/>
      <c r="C166" s="4"/>
      <c r="D166" s="4"/>
      <c r="E166" s="4"/>
      <c r="G166" s="149"/>
      <c r="H166" s="150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s="2" customFormat="1" x14ac:dyDescent="0.25">
      <c r="A167" s="4"/>
      <c r="B167" s="4"/>
      <c r="C167" s="4"/>
      <c r="D167" s="4"/>
      <c r="E167" s="4"/>
      <c r="G167" s="149"/>
      <c r="H167" s="150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s="2" customFormat="1" x14ac:dyDescent="0.25">
      <c r="A168" s="4"/>
      <c r="B168" s="4"/>
      <c r="C168" s="4"/>
      <c r="D168" s="4"/>
      <c r="E168" s="4"/>
      <c r="G168" s="149"/>
      <c r="H168" s="150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s="2" customFormat="1" x14ac:dyDescent="0.25">
      <c r="A169" s="4"/>
      <c r="B169" s="4"/>
      <c r="C169" s="4"/>
      <c r="D169" s="4"/>
      <c r="E169" s="4"/>
      <c r="G169" s="149"/>
      <c r="H169" s="150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s="2" customFormat="1" x14ac:dyDescent="0.25">
      <c r="A170" s="4"/>
      <c r="B170" s="4"/>
      <c r="C170" s="4"/>
      <c r="D170" s="4"/>
      <c r="E170" s="4"/>
      <c r="G170" s="149"/>
      <c r="H170" s="150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s="2" customFormat="1" x14ac:dyDescent="0.25">
      <c r="A171" s="4"/>
      <c r="B171" s="4"/>
      <c r="C171" s="4"/>
      <c r="D171" s="4"/>
      <c r="E171" s="4"/>
      <c r="G171" s="149"/>
      <c r="H171" s="150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s="2" customFormat="1" x14ac:dyDescent="0.25">
      <c r="A172" s="4"/>
      <c r="B172" s="4"/>
      <c r="C172" s="4"/>
      <c r="D172" s="4"/>
      <c r="E172" s="4"/>
      <c r="G172" s="149"/>
      <c r="H172" s="150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s="2" customFormat="1" x14ac:dyDescent="0.25">
      <c r="A173" s="4"/>
      <c r="B173" s="4"/>
      <c r="C173" s="4"/>
      <c r="D173" s="4"/>
      <c r="E173" s="4"/>
      <c r="G173" s="149"/>
      <c r="H173" s="150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s="2" customFormat="1" x14ac:dyDescent="0.25">
      <c r="A174" s="4"/>
      <c r="B174" s="4"/>
      <c r="C174" s="4"/>
      <c r="D174" s="4"/>
      <c r="E174" s="4"/>
      <c r="G174" s="149"/>
      <c r="H174" s="150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s="2" customFormat="1" x14ac:dyDescent="0.25">
      <c r="A175" s="4"/>
      <c r="B175" s="4"/>
      <c r="C175" s="4"/>
      <c r="D175" s="4"/>
      <c r="E175" s="4"/>
      <c r="G175" s="149"/>
      <c r="H175" s="150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s="2" customFormat="1" x14ac:dyDescent="0.25">
      <c r="A176" s="4"/>
      <c r="B176" s="4"/>
      <c r="C176" s="4"/>
      <c r="D176" s="4"/>
      <c r="E176" s="4"/>
      <c r="G176" s="149"/>
      <c r="H176" s="150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s="2" customFormat="1" x14ac:dyDescent="0.25">
      <c r="A177" s="4"/>
      <c r="B177" s="4"/>
      <c r="C177" s="4"/>
      <c r="D177" s="4"/>
      <c r="E177" s="4"/>
      <c r="G177" s="149"/>
      <c r="H177" s="150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s="2" customFormat="1" x14ac:dyDescent="0.25">
      <c r="A178" s="4"/>
      <c r="B178" s="4"/>
      <c r="C178" s="4"/>
      <c r="D178" s="4"/>
      <c r="E178" s="4"/>
      <c r="G178" s="149"/>
      <c r="H178" s="150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s="2" customFormat="1" x14ac:dyDescent="0.25">
      <c r="A179" s="4"/>
      <c r="B179" s="4"/>
      <c r="C179" s="4"/>
      <c r="D179" s="4"/>
      <c r="E179" s="4"/>
      <c r="G179" s="149"/>
      <c r="H179" s="150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s="2" customFormat="1" x14ac:dyDescent="0.25">
      <c r="A180" s="4"/>
      <c r="B180" s="4"/>
      <c r="C180" s="4"/>
      <c r="D180" s="4"/>
      <c r="E180" s="4"/>
      <c r="G180" s="149"/>
      <c r="H180" s="150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s="2" customFormat="1" x14ac:dyDescent="0.25">
      <c r="A181" s="4"/>
      <c r="B181" s="4"/>
      <c r="C181" s="4"/>
      <c r="D181" s="4"/>
      <c r="E181" s="4"/>
      <c r="G181" s="149"/>
      <c r="H181" s="150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s="2" customFormat="1" x14ac:dyDescent="0.25">
      <c r="A182" s="4"/>
      <c r="B182" s="4"/>
      <c r="C182" s="4"/>
      <c r="D182" s="4"/>
      <c r="E182" s="4"/>
      <c r="G182" s="149"/>
      <c r="H182" s="150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s="2" customFormat="1" x14ac:dyDescent="0.25">
      <c r="A183" s="4"/>
      <c r="B183" s="4"/>
      <c r="C183" s="4"/>
      <c r="D183" s="4"/>
      <c r="E183" s="4"/>
      <c r="G183" s="149"/>
      <c r="H183" s="150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s="2" customFormat="1" x14ac:dyDescent="0.25">
      <c r="A184" s="4"/>
      <c r="B184" s="4"/>
      <c r="C184" s="4"/>
      <c r="D184" s="4"/>
      <c r="E184" s="4"/>
      <c r="G184" s="149"/>
      <c r="H184" s="150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s="2" customFormat="1" x14ac:dyDescent="0.25">
      <c r="A185" s="4"/>
      <c r="B185" s="4"/>
      <c r="C185" s="4"/>
      <c r="D185" s="4"/>
      <c r="E185" s="4"/>
      <c r="G185" s="149"/>
      <c r="H185" s="150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s="2" customFormat="1" x14ac:dyDescent="0.25">
      <c r="A186" s="4"/>
      <c r="B186" s="4"/>
      <c r="C186" s="4"/>
      <c r="D186" s="4"/>
      <c r="E186" s="4"/>
      <c r="G186" s="149"/>
      <c r="H186" s="150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s="2" customFormat="1" x14ac:dyDescent="0.25">
      <c r="A187" s="4"/>
      <c r="B187" s="4"/>
      <c r="C187" s="4"/>
      <c r="D187" s="4"/>
      <c r="E187" s="4"/>
      <c r="G187" s="149"/>
      <c r="H187" s="150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s="2" customFormat="1" x14ac:dyDescent="0.25">
      <c r="A188" s="4"/>
      <c r="B188" s="4"/>
      <c r="C188" s="4"/>
      <c r="D188" s="4"/>
      <c r="E188" s="4"/>
      <c r="G188" s="149"/>
      <c r="H188" s="150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s="2" customFormat="1" x14ac:dyDescent="0.25">
      <c r="A189" s="4"/>
      <c r="B189" s="4"/>
      <c r="C189" s="4"/>
      <c r="D189" s="4"/>
      <c r="E189" s="4"/>
      <c r="G189" s="149"/>
      <c r="H189" s="150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s="2" customFormat="1" x14ac:dyDescent="0.25">
      <c r="A190" s="4"/>
      <c r="B190" s="4"/>
      <c r="C190" s="4"/>
      <c r="D190" s="4"/>
      <c r="E190" s="4"/>
      <c r="G190" s="149"/>
      <c r="H190" s="150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s="2" customFormat="1" x14ac:dyDescent="0.25">
      <c r="A191" s="4"/>
      <c r="B191" s="4"/>
      <c r="C191" s="4"/>
      <c r="D191" s="4"/>
      <c r="E191" s="4"/>
      <c r="G191" s="149"/>
      <c r="H191" s="150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s="2" customFormat="1" x14ac:dyDescent="0.25">
      <c r="A192" s="4"/>
      <c r="B192" s="4"/>
      <c r="C192" s="4"/>
      <c r="D192" s="4"/>
      <c r="E192" s="4"/>
      <c r="G192" s="149"/>
      <c r="H192" s="150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s="2" customFormat="1" x14ac:dyDescent="0.25">
      <c r="A193" s="4"/>
      <c r="B193" s="4"/>
      <c r="C193" s="4"/>
      <c r="D193" s="4"/>
      <c r="E193" s="4"/>
      <c r="G193" s="149"/>
      <c r="H193" s="150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s="2" customFormat="1" x14ac:dyDescent="0.25">
      <c r="A194" s="4"/>
      <c r="B194" s="4"/>
      <c r="C194" s="4"/>
      <c r="D194" s="4"/>
      <c r="E194" s="4"/>
      <c r="G194" s="149"/>
      <c r="H194" s="150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s="2" customFormat="1" x14ac:dyDescent="0.25">
      <c r="A195" s="4"/>
      <c r="B195" s="4"/>
      <c r="C195" s="4"/>
      <c r="D195" s="4"/>
      <c r="E195" s="4"/>
      <c r="G195" s="149"/>
      <c r="H195" s="150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s="2" customFormat="1" x14ac:dyDescent="0.25">
      <c r="A196" s="4"/>
      <c r="B196" s="4"/>
      <c r="C196" s="4"/>
      <c r="D196" s="4"/>
      <c r="E196" s="4"/>
      <c r="G196" s="149"/>
      <c r="H196" s="150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s="2" customFormat="1" x14ac:dyDescent="0.25">
      <c r="A197" s="4"/>
      <c r="B197" s="4"/>
      <c r="C197" s="4"/>
      <c r="D197" s="4"/>
      <c r="E197" s="4"/>
      <c r="G197" s="149"/>
      <c r="H197" s="150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s="2" customFormat="1" x14ac:dyDescent="0.25">
      <c r="A198" s="4"/>
      <c r="B198" s="4"/>
      <c r="C198" s="4"/>
      <c r="D198" s="4"/>
      <c r="E198" s="4"/>
      <c r="G198" s="149"/>
      <c r="H198" s="150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s="2" customFormat="1" x14ac:dyDescent="0.25">
      <c r="A199" s="4"/>
      <c r="B199" s="4"/>
      <c r="C199" s="4"/>
      <c r="D199" s="4"/>
      <c r="E199" s="4"/>
      <c r="G199" s="149"/>
      <c r="H199" s="150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s="2" customFormat="1" x14ac:dyDescent="0.25">
      <c r="A200" s="4"/>
      <c r="B200" s="4"/>
      <c r="C200" s="4"/>
      <c r="D200" s="4"/>
      <c r="E200" s="4"/>
      <c r="G200" s="149"/>
      <c r="H200" s="150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s="2" customFormat="1" x14ac:dyDescent="0.25">
      <c r="A201" s="4"/>
      <c r="B201" s="4"/>
      <c r="C201" s="4"/>
      <c r="D201" s="4"/>
      <c r="E201" s="4"/>
      <c r="G201" s="149"/>
      <c r="H201" s="150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s="2" customFormat="1" x14ac:dyDescent="0.25">
      <c r="A202" s="4"/>
      <c r="B202" s="4"/>
      <c r="C202" s="4"/>
      <c r="D202" s="4"/>
      <c r="E202" s="4"/>
      <c r="G202" s="149"/>
      <c r="H202" s="150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s="2" customFormat="1" x14ac:dyDescent="0.25">
      <c r="A203" s="4"/>
      <c r="B203" s="4"/>
      <c r="C203" s="4"/>
      <c r="D203" s="4"/>
      <c r="E203" s="4"/>
      <c r="G203" s="149"/>
      <c r="H203" s="150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s="2" customFormat="1" x14ac:dyDescent="0.25">
      <c r="A204" s="4"/>
      <c r="B204" s="4"/>
      <c r="C204" s="4"/>
      <c r="D204" s="4"/>
      <c r="E204" s="4"/>
      <c r="G204" s="149"/>
      <c r="H204" s="150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s="2" customFormat="1" x14ac:dyDescent="0.25">
      <c r="A205" s="4"/>
      <c r="B205" s="4"/>
      <c r="C205" s="4"/>
      <c r="D205" s="4"/>
      <c r="E205" s="4"/>
      <c r="G205" s="149"/>
      <c r="H205" s="150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s="2" customFormat="1" x14ac:dyDescent="0.25">
      <c r="A206" s="4"/>
      <c r="B206" s="4"/>
      <c r="C206" s="4"/>
      <c r="D206" s="4"/>
      <c r="E206" s="4"/>
      <c r="G206" s="149"/>
      <c r="H206" s="150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s="2" customFormat="1" x14ac:dyDescent="0.25">
      <c r="A207" s="4"/>
      <c r="B207" s="4"/>
      <c r="C207" s="4"/>
      <c r="D207" s="4"/>
      <c r="E207" s="4"/>
      <c r="G207" s="149"/>
      <c r="H207" s="150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s="2" customFormat="1" x14ac:dyDescent="0.25">
      <c r="A208" s="4"/>
      <c r="B208" s="4"/>
      <c r="C208" s="4"/>
      <c r="D208" s="4"/>
      <c r="E208" s="4"/>
      <c r="G208" s="149"/>
      <c r="H208" s="150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s="2" customFormat="1" x14ac:dyDescent="0.25">
      <c r="A209" s="4"/>
      <c r="B209" s="4"/>
      <c r="C209" s="4"/>
      <c r="D209" s="4"/>
      <c r="E209" s="4"/>
      <c r="G209" s="149"/>
      <c r="H209" s="150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s="2" customFormat="1" x14ac:dyDescent="0.25">
      <c r="A210" s="4"/>
      <c r="B210" s="4"/>
      <c r="C210" s="4"/>
      <c r="D210" s="4"/>
      <c r="E210" s="4"/>
      <c r="G210" s="149"/>
      <c r="H210" s="150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s="2" customFormat="1" x14ac:dyDescent="0.25">
      <c r="A211" s="4"/>
      <c r="B211" s="4"/>
      <c r="C211" s="4"/>
      <c r="D211" s="4"/>
      <c r="E211" s="4"/>
      <c r="G211" s="149"/>
      <c r="H211" s="150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s="2" customFormat="1" x14ac:dyDescent="0.25">
      <c r="A212" s="4"/>
      <c r="B212" s="4"/>
      <c r="C212" s="4"/>
      <c r="D212" s="4"/>
      <c r="E212" s="4"/>
      <c r="G212" s="149"/>
      <c r="H212" s="150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s="2" customFormat="1" x14ac:dyDescent="0.25">
      <c r="A213" s="4"/>
      <c r="B213" s="4"/>
      <c r="C213" s="4"/>
      <c r="D213" s="4"/>
      <c r="E213" s="4"/>
      <c r="G213" s="149"/>
      <c r="H213" s="150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s="2" customFormat="1" x14ac:dyDescent="0.25">
      <c r="A214" s="4"/>
      <c r="B214" s="4"/>
      <c r="C214" s="4"/>
      <c r="D214" s="4"/>
      <c r="E214" s="4"/>
      <c r="G214" s="149"/>
      <c r="H214" s="150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s="2" customFormat="1" x14ac:dyDescent="0.25">
      <c r="A215" s="4"/>
      <c r="B215" s="4"/>
      <c r="C215" s="4"/>
      <c r="D215" s="4"/>
      <c r="E215" s="4"/>
      <c r="G215" s="149"/>
      <c r="H215" s="150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s="2" customFormat="1" x14ac:dyDescent="0.25">
      <c r="A216" s="4"/>
      <c r="B216" s="4"/>
      <c r="C216" s="4"/>
      <c r="D216" s="4"/>
      <c r="E216" s="4"/>
      <c r="G216" s="149"/>
      <c r="H216" s="150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s="2" customFormat="1" x14ac:dyDescent="0.25">
      <c r="A217" s="4"/>
      <c r="B217" s="4"/>
      <c r="C217" s="4"/>
      <c r="D217" s="4"/>
      <c r="E217" s="4"/>
      <c r="G217" s="149"/>
      <c r="H217" s="150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s="2" customFormat="1" x14ac:dyDescent="0.25">
      <c r="A218" s="4"/>
      <c r="B218" s="4"/>
      <c r="C218" s="4"/>
      <c r="D218" s="4"/>
      <c r="E218" s="4"/>
      <c r="G218" s="149"/>
      <c r="H218" s="150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s="2" customFormat="1" x14ac:dyDescent="0.25">
      <c r="A219" s="4"/>
      <c r="B219" s="4"/>
      <c r="C219" s="4"/>
      <c r="D219" s="4"/>
      <c r="E219" s="4"/>
      <c r="G219" s="149"/>
      <c r="H219" s="150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s="2" customFormat="1" x14ac:dyDescent="0.25">
      <c r="A220" s="4"/>
      <c r="B220" s="4"/>
      <c r="C220" s="4"/>
      <c r="D220" s="4"/>
      <c r="E220" s="4"/>
      <c r="G220" s="149"/>
      <c r="H220" s="150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s="2" customFormat="1" x14ac:dyDescent="0.25">
      <c r="A221" s="4"/>
      <c r="B221" s="4"/>
      <c r="C221" s="4"/>
      <c r="D221" s="4"/>
      <c r="E221" s="4"/>
      <c r="G221" s="149"/>
      <c r="H221" s="150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s="2" customFormat="1" x14ac:dyDescent="0.25">
      <c r="A222" s="4"/>
      <c r="B222" s="4"/>
      <c r="C222" s="4"/>
      <c r="D222" s="4"/>
      <c r="E222" s="4"/>
      <c r="G222" s="149"/>
      <c r="H222" s="150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s="2" customFormat="1" x14ac:dyDescent="0.25">
      <c r="A223" s="4"/>
      <c r="B223" s="4"/>
      <c r="C223" s="4"/>
      <c r="D223" s="4"/>
      <c r="E223" s="4"/>
      <c r="G223" s="149"/>
      <c r="H223" s="150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s="2" customFormat="1" x14ac:dyDescent="0.25">
      <c r="A224" s="4"/>
      <c r="B224" s="4"/>
      <c r="C224" s="4"/>
      <c r="D224" s="4"/>
      <c r="E224" s="4"/>
      <c r="G224" s="149"/>
      <c r="H224" s="150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s="2" customFormat="1" x14ac:dyDescent="0.25">
      <c r="A225" s="4"/>
      <c r="B225" s="4"/>
      <c r="C225" s="4"/>
      <c r="D225" s="4"/>
      <c r="E225" s="4"/>
      <c r="G225" s="149"/>
      <c r="H225" s="150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s="2" customFormat="1" x14ac:dyDescent="0.25">
      <c r="A226" s="4"/>
      <c r="B226" s="4"/>
      <c r="C226" s="4"/>
      <c r="D226" s="4"/>
      <c r="E226" s="4"/>
      <c r="G226" s="149"/>
      <c r="H226" s="150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s="2" customFormat="1" x14ac:dyDescent="0.25">
      <c r="A227" s="4"/>
      <c r="B227" s="4"/>
      <c r="C227" s="4"/>
      <c r="D227" s="4"/>
      <c r="E227" s="4"/>
      <c r="G227" s="149"/>
      <c r="H227" s="150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1:21" s="2" customFormat="1" x14ac:dyDescent="0.25">
      <c r="A228" s="4"/>
      <c r="B228" s="4"/>
      <c r="C228" s="4"/>
      <c r="D228" s="4"/>
      <c r="E228" s="4"/>
      <c r="G228" s="149"/>
      <c r="H228" s="150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1:21" s="2" customFormat="1" x14ac:dyDescent="0.25">
      <c r="A229" s="4"/>
      <c r="B229" s="4"/>
      <c r="C229" s="4"/>
      <c r="D229" s="4"/>
      <c r="E229" s="4"/>
      <c r="G229" s="149"/>
      <c r="H229" s="150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1:21" s="2" customFormat="1" x14ac:dyDescent="0.25">
      <c r="A230" s="4"/>
      <c r="B230" s="4"/>
      <c r="C230" s="4"/>
      <c r="D230" s="4"/>
      <c r="E230" s="4"/>
      <c r="G230" s="149"/>
      <c r="H230" s="150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1:21" s="2" customFormat="1" x14ac:dyDescent="0.25">
      <c r="A231" s="4"/>
      <c r="B231" s="4"/>
      <c r="C231" s="4"/>
      <c r="D231" s="4"/>
      <c r="E231" s="4"/>
      <c r="G231" s="149"/>
      <c r="H231" s="150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1:21" s="2" customFormat="1" x14ac:dyDescent="0.25">
      <c r="A232" s="4"/>
      <c r="B232" s="4"/>
      <c r="C232" s="4"/>
      <c r="D232" s="4"/>
      <c r="E232" s="4"/>
      <c r="G232" s="149"/>
      <c r="H232" s="150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1:21" s="2" customFormat="1" x14ac:dyDescent="0.25">
      <c r="A233" s="4"/>
      <c r="B233" s="4"/>
      <c r="C233" s="4"/>
      <c r="D233" s="4"/>
      <c r="E233" s="4"/>
      <c r="G233" s="149"/>
      <c r="H233" s="150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1:21" s="2" customFormat="1" x14ac:dyDescent="0.25">
      <c r="A234" s="4"/>
      <c r="B234" s="4"/>
      <c r="C234" s="4"/>
      <c r="D234" s="4"/>
      <c r="E234" s="4"/>
      <c r="G234" s="149"/>
      <c r="H234" s="150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1:21" s="2" customFormat="1" x14ac:dyDescent="0.25">
      <c r="A235" s="4"/>
      <c r="B235" s="4"/>
      <c r="C235" s="4"/>
      <c r="D235" s="4"/>
      <c r="E235" s="4"/>
      <c r="G235" s="149"/>
      <c r="H235" s="150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s="2" customFormat="1" x14ac:dyDescent="0.25">
      <c r="A236" s="4"/>
      <c r="B236" s="4"/>
      <c r="C236" s="4"/>
      <c r="D236" s="4"/>
      <c r="E236" s="4"/>
      <c r="G236" s="149"/>
      <c r="H236" s="150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1:21" s="2" customFormat="1" x14ac:dyDescent="0.25">
      <c r="A237" s="4"/>
      <c r="B237" s="4"/>
      <c r="C237" s="4"/>
      <c r="D237" s="4"/>
      <c r="E237" s="4"/>
      <c r="G237" s="149"/>
      <c r="H237" s="150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1:21" s="2" customFormat="1" x14ac:dyDescent="0.25">
      <c r="A238" s="4"/>
      <c r="B238" s="4"/>
      <c r="C238" s="4"/>
      <c r="D238" s="4"/>
      <c r="E238" s="4"/>
      <c r="G238" s="149"/>
      <c r="H238" s="150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 s="2" customFormat="1" x14ac:dyDescent="0.25">
      <c r="A239" s="4"/>
      <c r="B239" s="4"/>
      <c r="C239" s="4"/>
      <c r="D239" s="4"/>
      <c r="E239" s="4"/>
      <c r="G239" s="149"/>
      <c r="H239" s="150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1:21" s="2" customFormat="1" x14ac:dyDescent="0.25">
      <c r="A240" s="4"/>
      <c r="B240" s="4"/>
      <c r="C240" s="4"/>
      <c r="D240" s="4"/>
      <c r="E240" s="4"/>
      <c r="G240" s="149"/>
      <c r="H240" s="150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1:21" s="2" customFormat="1" x14ac:dyDescent="0.25">
      <c r="A241" s="4"/>
      <c r="B241" s="4"/>
      <c r="C241" s="4"/>
      <c r="D241" s="4"/>
      <c r="E241" s="4"/>
      <c r="G241" s="149"/>
      <c r="H241" s="150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1:21" s="2" customFormat="1" x14ac:dyDescent="0.25">
      <c r="A242" s="4"/>
      <c r="B242" s="4"/>
      <c r="C242" s="4"/>
      <c r="D242" s="4"/>
      <c r="E242" s="4"/>
      <c r="F242" s="15"/>
      <c r="G242" s="149"/>
      <c r="H242" s="150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1:21" s="2" customFormat="1" x14ac:dyDescent="0.25">
      <c r="A243" s="4"/>
      <c r="B243" s="4"/>
      <c r="C243" s="4"/>
      <c r="D243" s="4"/>
      <c r="E243" s="4"/>
      <c r="F243" s="15"/>
      <c r="G243" s="149"/>
      <c r="H243" s="150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1:21" s="2" customFormat="1" x14ac:dyDescent="0.25">
      <c r="A244" s="4"/>
      <c r="B244" s="4"/>
      <c r="C244" s="4"/>
      <c r="D244" s="4"/>
      <c r="E244" s="4"/>
      <c r="F244" s="15"/>
      <c r="G244" s="149"/>
      <c r="H244" s="150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1:21" s="2" customFormat="1" x14ac:dyDescent="0.25">
      <c r="A245" s="4"/>
      <c r="B245" s="4"/>
      <c r="C245" s="4"/>
      <c r="D245" s="4"/>
      <c r="E245" s="4"/>
      <c r="F245" s="15"/>
      <c r="G245" s="149"/>
      <c r="H245" s="150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</sheetData>
  <autoFilter ref="A1:I61"/>
  <mergeCells count="34">
    <mergeCell ref="F51:F52"/>
    <mergeCell ref="I51:I52"/>
    <mergeCell ref="B62:B64"/>
    <mergeCell ref="A4:E4"/>
    <mergeCell ref="F64:F65"/>
    <mergeCell ref="F55:F56"/>
    <mergeCell ref="I55:I56"/>
    <mergeCell ref="F37:F38"/>
    <mergeCell ref="I37:I38"/>
    <mergeCell ref="A1:I1"/>
    <mergeCell ref="F25:F26"/>
    <mergeCell ref="F19:F21"/>
    <mergeCell ref="F11:F12"/>
    <mergeCell ref="F30:F31"/>
    <mergeCell ref="I8:I9"/>
    <mergeCell ref="F15:F17"/>
    <mergeCell ref="F2:F3"/>
    <mergeCell ref="I2:I3"/>
    <mergeCell ref="G4:H4"/>
    <mergeCell ref="G2:G3"/>
    <mergeCell ref="H2:H3"/>
    <mergeCell ref="F8:F9"/>
    <mergeCell ref="B66:B67"/>
    <mergeCell ref="A2:E2"/>
    <mergeCell ref="A5:A67"/>
    <mergeCell ref="B6:B11"/>
    <mergeCell ref="B13:B30"/>
    <mergeCell ref="B32:B34"/>
    <mergeCell ref="B35:B37"/>
    <mergeCell ref="B39:B41"/>
    <mergeCell ref="B42:B44"/>
    <mergeCell ref="B45:B51"/>
    <mergeCell ref="B53:B58"/>
    <mergeCell ref="B59:B61"/>
  </mergeCells>
  <pageMargins left="0.39370078740157483" right="0.39370078740157483" top="0.39370078740157483" bottom="0.39370078740157483" header="0.31496062992125984" footer="0.31496062992125984"/>
  <pageSetup paperSize="9" scale="54" fitToWidth="0" fitToHeight="0" orientation="portrait" r:id="rId1"/>
  <rowBreaks count="1" manualBreakCount="1">
    <brk id="29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3"/>
  <sheetViews>
    <sheetView zoomScale="70" zoomScaleNormal="70" workbookViewId="0">
      <pane ySplit="1" topLeftCell="A2" activePane="bottomLeft" state="frozen"/>
      <selection pane="bottomLeft" activeCell="H7" sqref="H7"/>
    </sheetView>
  </sheetViews>
  <sheetFormatPr defaultColWidth="9.140625" defaultRowHeight="15.75" x14ac:dyDescent="0.25"/>
  <cols>
    <col min="1" max="6" width="3.85546875" style="21" bestFit="1" customWidth="1"/>
    <col min="7" max="7" width="43" style="21" customWidth="1"/>
    <col min="8" max="8" width="16.7109375" style="21" customWidth="1"/>
    <col min="9" max="9" width="17.85546875" style="21" customWidth="1"/>
    <col min="10" max="10" width="10.7109375" style="21" bestFit="1" customWidth="1"/>
    <col min="11" max="11" width="14" style="21" customWidth="1"/>
    <col min="12" max="12" width="15.7109375" style="21" customWidth="1"/>
    <col min="13" max="15" width="13.28515625" style="21" customWidth="1"/>
    <col min="16" max="16384" width="9.140625" style="21"/>
  </cols>
  <sheetData>
    <row r="1" spans="1:15" ht="20.25" customHeight="1" x14ac:dyDescent="0.25">
      <c r="A1" s="262" t="s">
        <v>367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ht="15.75" customHeight="1" x14ac:dyDescent="0.25">
      <c r="A2" s="263" t="s">
        <v>0</v>
      </c>
      <c r="B2" s="264"/>
      <c r="C2" s="264"/>
      <c r="D2" s="264"/>
      <c r="E2" s="264"/>
      <c r="F2" s="265"/>
      <c r="G2" s="266" t="s">
        <v>93</v>
      </c>
      <c r="H2" s="268" t="s">
        <v>94</v>
      </c>
      <c r="I2" s="268" t="s">
        <v>95</v>
      </c>
      <c r="J2" s="256" t="s">
        <v>96</v>
      </c>
      <c r="K2" s="257"/>
      <c r="L2" s="258"/>
      <c r="M2" s="256" t="s">
        <v>101</v>
      </c>
      <c r="N2" s="257"/>
      <c r="O2" s="258"/>
    </row>
    <row r="3" spans="1:15" ht="94.5" x14ac:dyDescent="0.25">
      <c r="A3" s="23" t="s">
        <v>1</v>
      </c>
      <c r="B3" s="23" t="s">
        <v>2</v>
      </c>
      <c r="C3" s="23" t="s">
        <v>97</v>
      </c>
      <c r="D3" s="23" t="s">
        <v>4</v>
      </c>
      <c r="E3" s="23" t="s">
        <v>92</v>
      </c>
      <c r="F3" s="23" t="s">
        <v>49</v>
      </c>
      <c r="G3" s="267"/>
      <c r="H3" s="269"/>
      <c r="I3" s="269"/>
      <c r="J3" s="22" t="s">
        <v>98</v>
      </c>
      <c r="K3" s="22" t="s">
        <v>99</v>
      </c>
      <c r="L3" s="22" t="s">
        <v>100</v>
      </c>
      <c r="M3" s="22" t="s">
        <v>102</v>
      </c>
      <c r="N3" s="22" t="s">
        <v>103</v>
      </c>
      <c r="O3" s="22" t="s">
        <v>89</v>
      </c>
    </row>
    <row r="4" spans="1:15" x14ac:dyDescent="0.25">
      <c r="A4" s="259">
        <v>1</v>
      </c>
      <c r="B4" s="260"/>
      <c r="C4" s="260"/>
      <c r="D4" s="260"/>
      <c r="E4" s="260"/>
      <c r="F4" s="261"/>
      <c r="G4" s="24">
        <v>2</v>
      </c>
      <c r="H4" s="24">
        <v>3</v>
      </c>
      <c r="I4" s="24">
        <v>4</v>
      </c>
      <c r="J4" s="24">
        <v>5</v>
      </c>
      <c r="K4" s="24">
        <v>6</v>
      </c>
      <c r="L4" s="24">
        <v>7</v>
      </c>
      <c r="M4" s="24">
        <v>8</v>
      </c>
      <c r="N4" s="24">
        <v>9</v>
      </c>
      <c r="O4" s="24">
        <v>10</v>
      </c>
    </row>
    <row r="5" spans="1:15" ht="31.5" x14ac:dyDescent="0.25">
      <c r="A5" s="16" t="s">
        <v>8</v>
      </c>
      <c r="B5" s="16" t="s">
        <v>6</v>
      </c>
      <c r="C5" s="16" t="s">
        <v>13</v>
      </c>
      <c r="D5" s="16" t="s">
        <v>6</v>
      </c>
      <c r="E5" s="16" t="s">
        <v>8</v>
      </c>
      <c r="F5" s="16" t="s">
        <v>8</v>
      </c>
      <c r="G5" s="26" t="s">
        <v>368</v>
      </c>
      <c r="H5" s="26" t="s">
        <v>369</v>
      </c>
      <c r="I5" s="25" t="s">
        <v>370</v>
      </c>
      <c r="J5" s="27">
        <v>4163</v>
      </c>
      <c r="K5" s="28">
        <v>4163</v>
      </c>
      <c r="L5" s="28">
        <v>4163</v>
      </c>
      <c r="M5" s="102">
        <v>838.4</v>
      </c>
      <c r="N5" s="102">
        <v>838.4</v>
      </c>
      <c r="O5" s="102">
        <v>838.4</v>
      </c>
    </row>
    <row r="6" spans="1:15" ht="31.5" x14ac:dyDescent="0.25">
      <c r="A6" s="16" t="s">
        <v>8</v>
      </c>
      <c r="B6" s="16" t="s">
        <v>13</v>
      </c>
      <c r="C6" s="16" t="s">
        <v>173</v>
      </c>
      <c r="D6" s="16" t="s">
        <v>6</v>
      </c>
      <c r="E6" s="16" t="s">
        <v>9</v>
      </c>
      <c r="F6" s="16" t="s">
        <v>9</v>
      </c>
      <c r="G6" s="26" t="s">
        <v>371</v>
      </c>
      <c r="H6" s="26" t="s">
        <v>372</v>
      </c>
      <c r="I6" s="25" t="s">
        <v>373</v>
      </c>
      <c r="J6" s="27">
        <v>206</v>
      </c>
      <c r="K6" s="28">
        <v>206</v>
      </c>
      <c r="L6" s="28">
        <v>206</v>
      </c>
      <c r="M6" s="102">
        <v>19650</v>
      </c>
      <c r="N6" s="102">
        <v>19650</v>
      </c>
      <c r="O6" s="102">
        <v>19359.64</v>
      </c>
    </row>
    <row r="7" spans="1:15" ht="94.5" x14ac:dyDescent="0.25">
      <c r="A7" s="16" t="s">
        <v>8</v>
      </c>
      <c r="B7" s="16" t="s">
        <v>16</v>
      </c>
      <c r="C7" s="16" t="s">
        <v>6</v>
      </c>
      <c r="D7" s="16" t="s">
        <v>13</v>
      </c>
      <c r="E7" s="16" t="s">
        <v>10</v>
      </c>
      <c r="F7" s="16" t="s">
        <v>10</v>
      </c>
      <c r="G7" s="26" t="s">
        <v>374</v>
      </c>
      <c r="H7" s="26" t="s">
        <v>375</v>
      </c>
      <c r="I7" s="25" t="s">
        <v>376</v>
      </c>
      <c r="J7" s="27">
        <v>106518</v>
      </c>
      <c r="K7" s="28">
        <v>106518</v>
      </c>
      <c r="L7" s="28">
        <v>106518</v>
      </c>
      <c r="M7" s="102">
        <v>29660</v>
      </c>
      <c r="N7" s="102">
        <v>27355</v>
      </c>
      <c r="O7" s="102">
        <v>27355</v>
      </c>
    </row>
    <row r="8" spans="1:15" ht="104.25" customHeight="1" x14ac:dyDescent="0.25">
      <c r="A8" s="16" t="s">
        <v>8</v>
      </c>
      <c r="B8" s="16" t="s">
        <v>13</v>
      </c>
      <c r="C8" s="16" t="s">
        <v>16</v>
      </c>
      <c r="D8" s="16" t="s">
        <v>16</v>
      </c>
      <c r="E8" s="16" t="s">
        <v>11</v>
      </c>
      <c r="F8" s="16" t="s">
        <v>11</v>
      </c>
      <c r="G8" s="26" t="s">
        <v>377</v>
      </c>
      <c r="H8" s="26" t="s">
        <v>378</v>
      </c>
      <c r="I8" s="25" t="s">
        <v>379</v>
      </c>
      <c r="J8" s="27">
        <v>422336</v>
      </c>
      <c r="K8" s="102">
        <v>422336</v>
      </c>
      <c r="L8" s="102">
        <v>422336</v>
      </c>
      <c r="M8" s="102">
        <v>25252.400000000001</v>
      </c>
      <c r="N8" s="102">
        <v>22141.1</v>
      </c>
      <c r="O8" s="102">
        <v>22141.1</v>
      </c>
    </row>
    <row r="9" spans="1:15" ht="60.75" customHeight="1" x14ac:dyDescent="0.25">
      <c r="A9" s="16" t="s">
        <v>8</v>
      </c>
      <c r="B9" s="16" t="s">
        <v>13</v>
      </c>
      <c r="C9" s="16" t="s">
        <v>18</v>
      </c>
      <c r="D9" s="16" t="s">
        <v>6</v>
      </c>
      <c r="E9" s="16" t="s">
        <v>12</v>
      </c>
      <c r="F9" s="16" t="s">
        <v>12</v>
      </c>
      <c r="G9" s="26" t="s">
        <v>380</v>
      </c>
      <c r="H9" s="26" t="s">
        <v>381</v>
      </c>
      <c r="I9" s="25" t="s">
        <v>382</v>
      </c>
      <c r="J9" s="27">
        <v>12200</v>
      </c>
      <c r="K9" s="28">
        <v>12200</v>
      </c>
      <c r="L9" s="28">
        <v>12200</v>
      </c>
      <c r="M9" s="102">
        <v>116216.3</v>
      </c>
      <c r="N9" s="102">
        <v>117316.7</v>
      </c>
      <c r="O9" s="102">
        <v>117316.7</v>
      </c>
    </row>
    <row r="10" spans="1:15" ht="31.5" customHeight="1" x14ac:dyDescent="0.25">
      <c r="A10" s="16" t="s">
        <v>8</v>
      </c>
      <c r="B10" s="16" t="s">
        <v>13</v>
      </c>
      <c r="C10" s="16" t="s">
        <v>172</v>
      </c>
      <c r="D10" s="16" t="s">
        <v>6</v>
      </c>
      <c r="E10" s="16" t="s">
        <v>14</v>
      </c>
      <c r="F10" s="16" t="s">
        <v>14</v>
      </c>
      <c r="G10" s="26" t="s">
        <v>383</v>
      </c>
      <c r="H10" s="26" t="s">
        <v>384</v>
      </c>
      <c r="I10" s="25" t="s">
        <v>385</v>
      </c>
      <c r="J10" s="27">
        <v>18087</v>
      </c>
      <c r="K10" s="28">
        <v>18087</v>
      </c>
      <c r="L10" s="28">
        <v>18087</v>
      </c>
      <c r="M10" s="102">
        <v>79873.2</v>
      </c>
      <c r="N10" s="102">
        <v>79873.2</v>
      </c>
      <c r="O10" s="102">
        <v>79873.2</v>
      </c>
    </row>
    <row r="11" spans="1:15" ht="47.25" x14ac:dyDescent="0.25">
      <c r="A11" s="16" t="s">
        <v>8</v>
      </c>
      <c r="B11" s="16" t="s">
        <v>171</v>
      </c>
      <c r="C11" s="16" t="s">
        <v>6</v>
      </c>
      <c r="D11" s="16" t="s">
        <v>170</v>
      </c>
      <c r="E11" s="16" t="s">
        <v>15</v>
      </c>
      <c r="F11" s="16" t="s">
        <v>15</v>
      </c>
      <c r="G11" s="26" t="s">
        <v>386</v>
      </c>
      <c r="H11" s="26" t="s">
        <v>387</v>
      </c>
      <c r="I11" s="25" t="s">
        <v>388</v>
      </c>
      <c r="J11" s="27">
        <v>365</v>
      </c>
      <c r="K11" s="28">
        <v>365</v>
      </c>
      <c r="L11" s="28">
        <v>365</v>
      </c>
      <c r="M11" s="28">
        <v>12701</v>
      </c>
      <c r="N11" s="102">
        <v>9728.2999999999993</v>
      </c>
      <c r="O11" s="102">
        <v>9728.25</v>
      </c>
    </row>
    <row r="12" spans="1:15" ht="63" x14ac:dyDescent="0.25">
      <c r="A12" s="16" t="s">
        <v>8</v>
      </c>
      <c r="B12" s="16" t="s">
        <v>171</v>
      </c>
      <c r="C12" s="16" t="s">
        <v>6</v>
      </c>
      <c r="D12" s="16" t="s">
        <v>62</v>
      </c>
      <c r="E12" s="16" t="s">
        <v>17</v>
      </c>
      <c r="F12" s="16" t="s">
        <v>17</v>
      </c>
      <c r="G12" s="26" t="s">
        <v>389</v>
      </c>
      <c r="H12" s="26" t="s">
        <v>390</v>
      </c>
      <c r="I12" s="25" t="s">
        <v>379</v>
      </c>
      <c r="J12" s="27">
        <v>14724</v>
      </c>
      <c r="K12" s="28">
        <v>14724</v>
      </c>
      <c r="L12" s="28">
        <v>14724</v>
      </c>
      <c r="M12" s="102">
        <v>18360.5</v>
      </c>
      <c r="N12" s="102">
        <v>19460.5</v>
      </c>
      <c r="O12" s="102">
        <v>19460.5</v>
      </c>
    </row>
    <row r="13" spans="1:15" ht="63" customHeight="1" x14ac:dyDescent="0.25">
      <c r="A13" s="16" t="s">
        <v>8</v>
      </c>
      <c r="B13" s="16" t="s">
        <v>13</v>
      </c>
      <c r="C13" s="16" t="s">
        <v>170</v>
      </c>
      <c r="D13" s="16" t="s">
        <v>6</v>
      </c>
      <c r="E13" s="16" t="s">
        <v>5</v>
      </c>
      <c r="F13" s="16" t="s">
        <v>5</v>
      </c>
      <c r="G13" s="26" t="s">
        <v>391</v>
      </c>
      <c r="H13" s="26" t="s">
        <v>392</v>
      </c>
      <c r="I13" s="25" t="s">
        <v>393</v>
      </c>
      <c r="J13" s="27">
        <v>3</v>
      </c>
      <c r="K13" s="28">
        <v>0</v>
      </c>
      <c r="L13" s="28">
        <v>0</v>
      </c>
      <c r="M13" s="102">
        <v>4200</v>
      </c>
      <c r="N13" s="102">
        <v>840</v>
      </c>
      <c r="O13" s="102">
        <v>0</v>
      </c>
    </row>
  </sheetData>
  <mergeCells count="8">
    <mergeCell ref="M2:O2"/>
    <mergeCell ref="A4:F4"/>
    <mergeCell ref="A1:O1"/>
    <mergeCell ref="A2:F2"/>
    <mergeCell ref="G2:G3"/>
    <mergeCell ref="H2:H3"/>
    <mergeCell ref="I2:I3"/>
    <mergeCell ref="J2:L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view="pageBreakPreview" zoomScale="90" zoomScaleNormal="70" zoomScaleSheetLayoutView="90" workbookViewId="0">
      <selection activeCell="A2" sqref="A2:A3"/>
    </sheetView>
  </sheetViews>
  <sheetFormatPr defaultRowHeight="15.75" x14ac:dyDescent="0.25"/>
  <cols>
    <col min="1" max="1" width="10.42578125" style="123" customWidth="1"/>
    <col min="2" max="2" width="27.42578125" style="123" customWidth="1"/>
    <col min="3" max="3" width="17.85546875" style="123" customWidth="1"/>
    <col min="4" max="4" width="18.140625" style="123" customWidth="1"/>
    <col min="5" max="5" width="18.85546875" style="123" customWidth="1"/>
    <col min="6" max="6" width="22.5703125" style="123" customWidth="1"/>
    <col min="7" max="7" width="22.140625" style="123" customWidth="1"/>
    <col min="8" max="16384" width="9.140625" style="123"/>
  </cols>
  <sheetData>
    <row r="1" spans="1:7" ht="18.75" customHeight="1" x14ac:dyDescent="0.25">
      <c r="A1" s="270" t="s">
        <v>771</v>
      </c>
      <c r="B1" s="270"/>
      <c r="C1" s="270"/>
      <c r="D1" s="270"/>
      <c r="E1" s="270"/>
      <c r="F1" s="270"/>
      <c r="G1" s="270"/>
    </row>
    <row r="2" spans="1:7" ht="33" customHeight="1" x14ac:dyDescent="0.25">
      <c r="A2" s="271" t="s">
        <v>74</v>
      </c>
      <c r="B2" s="271" t="s">
        <v>448</v>
      </c>
      <c r="C2" s="271" t="s">
        <v>443</v>
      </c>
      <c r="D2" s="271" t="s">
        <v>444</v>
      </c>
      <c r="E2" s="271" t="s">
        <v>445</v>
      </c>
      <c r="F2" s="271" t="s">
        <v>449</v>
      </c>
      <c r="G2" s="271"/>
    </row>
    <row r="3" spans="1:7" ht="33" customHeight="1" x14ac:dyDescent="0.25">
      <c r="A3" s="271"/>
      <c r="B3" s="271"/>
      <c r="C3" s="271"/>
      <c r="D3" s="271"/>
      <c r="E3" s="271"/>
      <c r="F3" s="124" t="s">
        <v>446</v>
      </c>
      <c r="G3" s="124" t="s">
        <v>447</v>
      </c>
    </row>
    <row r="4" spans="1:7" x14ac:dyDescent="0.25">
      <c r="A4" s="124">
        <v>1</v>
      </c>
      <c r="B4" s="124">
        <v>2</v>
      </c>
      <c r="C4" s="124">
        <v>3</v>
      </c>
      <c r="D4" s="124">
        <v>4</v>
      </c>
      <c r="E4" s="124">
        <v>5</v>
      </c>
      <c r="F4" s="124">
        <v>6</v>
      </c>
      <c r="G4" s="124">
        <v>7</v>
      </c>
    </row>
    <row r="5" spans="1:7" x14ac:dyDescent="0.25">
      <c r="A5" s="116">
        <v>1</v>
      </c>
      <c r="B5" s="275" t="s">
        <v>450</v>
      </c>
      <c r="C5" s="276"/>
      <c r="D5" s="276"/>
      <c r="E5" s="276"/>
      <c r="F5" s="276"/>
      <c r="G5" s="277"/>
    </row>
    <row r="6" spans="1:7" ht="63" x14ac:dyDescent="0.25">
      <c r="A6" s="116" t="s">
        <v>451</v>
      </c>
      <c r="B6" s="69" t="s">
        <v>452</v>
      </c>
      <c r="C6" s="116" t="s">
        <v>233</v>
      </c>
      <c r="D6" s="116" t="s">
        <v>50</v>
      </c>
      <c r="E6" s="125">
        <v>0</v>
      </c>
      <c r="F6" s="116" t="s">
        <v>50</v>
      </c>
      <c r="G6" s="116" t="s">
        <v>50</v>
      </c>
    </row>
    <row r="7" spans="1:7" ht="31.5" x14ac:dyDescent="0.25">
      <c r="A7" s="116" t="s">
        <v>453</v>
      </c>
      <c r="B7" s="69" t="s">
        <v>454</v>
      </c>
      <c r="C7" s="116" t="s">
        <v>233</v>
      </c>
      <c r="D7" s="116" t="s">
        <v>50</v>
      </c>
      <c r="E7" s="125">
        <v>38.6</v>
      </c>
      <c r="F7" s="116" t="s">
        <v>50</v>
      </c>
      <c r="G7" s="116" t="s">
        <v>50</v>
      </c>
    </row>
    <row r="8" spans="1:7" ht="110.25" x14ac:dyDescent="0.25">
      <c r="A8" s="116" t="s">
        <v>455</v>
      </c>
      <c r="B8" s="69" t="s">
        <v>456</v>
      </c>
      <c r="C8" s="116" t="s">
        <v>233</v>
      </c>
      <c r="D8" s="116" t="s">
        <v>50</v>
      </c>
      <c r="E8" s="125">
        <v>13</v>
      </c>
      <c r="F8" s="116" t="s">
        <v>50</v>
      </c>
      <c r="G8" s="116" t="s">
        <v>50</v>
      </c>
    </row>
    <row r="9" spans="1:7" ht="110.25" x14ac:dyDescent="0.25">
      <c r="A9" s="116" t="s">
        <v>457</v>
      </c>
      <c r="B9" s="69" t="s">
        <v>458</v>
      </c>
      <c r="C9" s="116" t="s">
        <v>233</v>
      </c>
      <c r="D9" s="116" t="s">
        <v>50</v>
      </c>
      <c r="E9" s="125">
        <v>29.3</v>
      </c>
      <c r="F9" s="116" t="s">
        <v>50</v>
      </c>
      <c r="G9" s="116" t="s">
        <v>50</v>
      </c>
    </row>
    <row r="10" spans="1:7" ht="31.5" x14ac:dyDescent="0.25">
      <c r="A10" s="116" t="s">
        <v>459</v>
      </c>
      <c r="B10" s="69" t="s">
        <v>460</v>
      </c>
      <c r="C10" s="116" t="s">
        <v>233</v>
      </c>
      <c r="D10" s="116" t="s">
        <v>50</v>
      </c>
      <c r="E10" s="125">
        <v>99.6</v>
      </c>
      <c r="F10" s="116" t="s">
        <v>50</v>
      </c>
      <c r="G10" s="116" t="s">
        <v>50</v>
      </c>
    </row>
    <row r="11" spans="1:7" ht="47.25" x14ac:dyDescent="0.25">
      <c r="A11" s="116" t="s">
        <v>461</v>
      </c>
      <c r="B11" s="69" t="s">
        <v>462</v>
      </c>
      <c r="C11" s="116" t="s">
        <v>463</v>
      </c>
      <c r="D11" s="116" t="s">
        <v>50</v>
      </c>
      <c r="E11" s="125">
        <v>13.3</v>
      </c>
      <c r="F11" s="116" t="s">
        <v>50</v>
      </c>
      <c r="G11" s="116" t="s">
        <v>50</v>
      </c>
    </row>
    <row r="12" spans="1:7" ht="47.25" x14ac:dyDescent="0.25">
      <c r="A12" s="116" t="s">
        <v>464</v>
      </c>
      <c r="B12" s="69" t="s">
        <v>223</v>
      </c>
      <c r="C12" s="116" t="s">
        <v>465</v>
      </c>
      <c r="D12" s="116" t="s">
        <v>50</v>
      </c>
      <c r="E12" s="125">
        <v>629.5</v>
      </c>
      <c r="F12" s="116" t="s">
        <v>50</v>
      </c>
      <c r="G12" s="116" t="s">
        <v>50</v>
      </c>
    </row>
    <row r="13" spans="1:7" ht="141.75" x14ac:dyDescent="0.25">
      <c r="A13" s="116" t="s">
        <v>466</v>
      </c>
      <c r="B13" s="69" t="s">
        <v>467</v>
      </c>
      <c r="C13" s="116" t="s">
        <v>233</v>
      </c>
      <c r="D13" s="116" t="s">
        <v>50</v>
      </c>
      <c r="E13" s="125">
        <v>36.700000000000003</v>
      </c>
      <c r="F13" s="116" t="s">
        <v>50</v>
      </c>
      <c r="G13" s="116" t="s">
        <v>50</v>
      </c>
    </row>
    <row r="14" spans="1:7" ht="47.25" x14ac:dyDescent="0.25">
      <c r="A14" s="116" t="s">
        <v>468</v>
      </c>
      <c r="B14" s="69" t="s">
        <v>229</v>
      </c>
      <c r="C14" s="116" t="s">
        <v>465</v>
      </c>
      <c r="D14" s="116" t="s">
        <v>50</v>
      </c>
      <c r="E14" s="125">
        <v>7.3</v>
      </c>
      <c r="F14" s="116" t="s">
        <v>50</v>
      </c>
      <c r="G14" s="116" t="s">
        <v>50</v>
      </c>
    </row>
    <row r="15" spans="1:7" ht="47.25" x14ac:dyDescent="0.25">
      <c r="A15" s="116" t="s">
        <v>469</v>
      </c>
      <c r="B15" s="69" t="s">
        <v>248</v>
      </c>
      <c r="C15" s="116" t="s">
        <v>233</v>
      </c>
      <c r="D15" s="116" t="s">
        <v>50</v>
      </c>
      <c r="E15" s="125">
        <v>61.4</v>
      </c>
      <c r="F15" s="116" t="s">
        <v>50</v>
      </c>
      <c r="G15" s="116" t="s">
        <v>50</v>
      </c>
    </row>
    <row r="16" spans="1:7" ht="63" x14ac:dyDescent="0.25">
      <c r="A16" s="116" t="s">
        <v>470</v>
      </c>
      <c r="B16" s="69" t="s">
        <v>471</v>
      </c>
      <c r="C16" s="116" t="s">
        <v>233</v>
      </c>
      <c r="D16" s="116" t="s">
        <v>50</v>
      </c>
      <c r="E16" s="125">
        <v>39.5</v>
      </c>
      <c r="F16" s="116" t="s">
        <v>50</v>
      </c>
      <c r="G16" s="116" t="s">
        <v>50</v>
      </c>
    </row>
    <row r="17" spans="1:7" ht="47.25" x14ac:dyDescent="0.25">
      <c r="A17" s="116" t="s">
        <v>472</v>
      </c>
      <c r="B17" s="69" t="s">
        <v>473</v>
      </c>
      <c r="C17" s="116" t="s">
        <v>233</v>
      </c>
      <c r="D17" s="116" t="s">
        <v>50</v>
      </c>
      <c r="E17" s="125">
        <v>51.3</v>
      </c>
      <c r="F17" s="116" t="s">
        <v>50</v>
      </c>
      <c r="G17" s="116" t="s">
        <v>50</v>
      </c>
    </row>
    <row r="18" spans="1:7" ht="94.5" x14ac:dyDescent="0.25">
      <c r="A18" s="116" t="s">
        <v>474</v>
      </c>
      <c r="B18" s="69" t="s">
        <v>475</v>
      </c>
      <c r="C18" s="116" t="s">
        <v>233</v>
      </c>
      <c r="D18" s="116" t="s">
        <v>50</v>
      </c>
      <c r="E18" s="125">
        <v>59.1</v>
      </c>
      <c r="F18" s="116" t="s">
        <v>50</v>
      </c>
      <c r="G18" s="116" t="s">
        <v>50</v>
      </c>
    </row>
    <row r="19" spans="1:7" ht="47.25" x14ac:dyDescent="0.25">
      <c r="A19" s="116" t="s">
        <v>476</v>
      </c>
      <c r="B19" s="69" t="s">
        <v>477</v>
      </c>
      <c r="C19" s="116" t="s">
        <v>465</v>
      </c>
      <c r="D19" s="116" t="s">
        <v>50</v>
      </c>
      <c r="E19" s="125">
        <v>2.5</v>
      </c>
      <c r="F19" s="116" t="s">
        <v>50</v>
      </c>
      <c r="G19" s="116" t="s">
        <v>50</v>
      </c>
    </row>
    <row r="20" spans="1:7" ht="47.25" x14ac:dyDescent="0.25">
      <c r="A20" s="116" t="s">
        <v>478</v>
      </c>
      <c r="B20" s="69" t="s">
        <v>479</v>
      </c>
      <c r="C20" s="116" t="s">
        <v>465</v>
      </c>
      <c r="D20" s="116" t="s">
        <v>50</v>
      </c>
      <c r="E20" s="125">
        <v>0</v>
      </c>
      <c r="F20" s="116" t="s">
        <v>50</v>
      </c>
      <c r="G20" s="116" t="s">
        <v>50</v>
      </c>
    </row>
    <row r="21" spans="1:7" ht="63" x14ac:dyDescent="0.25">
      <c r="A21" s="116" t="s">
        <v>480</v>
      </c>
      <c r="B21" s="69" t="s">
        <v>481</v>
      </c>
      <c r="C21" s="116" t="s">
        <v>233</v>
      </c>
      <c r="D21" s="116" t="s">
        <v>50</v>
      </c>
      <c r="E21" s="125">
        <v>0.1</v>
      </c>
      <c r="F21" s="116" t="s">
        <v>50</v>
      </c>
      <c r="G21" s="116" t="s">
        <v>50</v>
      </c>
    </row>
    <row r="22" spans="1:7" ht="47.25" x14ac:dyDescent="0.25">
      <c r="A22" s="116" t="s">
        <v>482</v>
      </c>
      <c r="B22" s="69" t="s">
        <v>483</v>
      </c>
      <c r="C22" s="116" t="s">
        <v>484</v>
      </c>
      <c r="D22" s="116" t="s">
        <v>50</v>
      </c>
      <c r="E22" s="125">
        <v>0</v>
      </c>
      <c r="F22" s="116" t="s">
        <v>50</v>
      </c>
      <c r="G22" s="116" t="s">
        <v>50</v>
      </c>
    </row>
    <row r="23" spans="1:7" ht="47.25" x14ac:dyDescent="0.25">
      <c r="A23" s="116" t="s">
        <v>485</v>
      </c>
      <c r="B23" s="69" t="s">
        <v>486</v>
      </c>
      <c r="C23" s="116" t="s">
        <v>233</v>
      </c>
      <c r="D23" s="116" t="s">
        <v>50</v>
      </c>
      <c r="E23" s="125">
        <v>91.6</v>
      </c>
      <c r="F23" s="116" t="s">
        <v>50</v>
      </c>
      <c r="G23" s="116" t="s">
        <v>50</v>
      </c>
    </row>
    <row r="24" spans="1:7" ht="63" x14ac:dyDescent="0.25">
      <c r="A24" s="116" t="s">
        <v>487</v>
      </c>
      <c r="B24" s="69" t="s">
        <v>488</v>
      </c>
      <c r="C24" s="116" t="s">
        <v>233</v>
      </c>
      <c r="D24" s="116" t="s">
        <v>50</v>
      </c>
      <c r="E24" s="125">
        <v>12.7</v>
      </c>
      <c r="F24" s="116" t="s">
        <v>50</v>
      </c>
      <c r="G24" s="116" t="s">
        <v>50</v>
      </c>
    </row>
    <row r="25" spans="1:7" ht="47.25" x14ac:dyDescent="0.25">
      <c r="A25" s="116" t="s">
        <v>489</v>
      </c>
      <c r="B25" s="69" t="s">
        <v>263</v>
      </c>
      <c r="C25" s="116" t="s">
        <v>465</v>
      </c>
      <c r="D25" s="116" t="s">
        <v>50</v>
      </c>
      <c r="E25" s="125">
        <v>283.10000000000002</v>
      </c>
      <c r="F25" s="116" t="s">
        <v>50</v>
      </c>
      <c r="G25" s="116" t="s">
        <v>50</v>
      </c>
    </row>
    <row r="26" spans="1:7" ht="47.25" x14ac:dyDescent="0.25">
      <c r="A26" s="116" t="s">
        <v>490</v>
      </c>
      <c r="B26" s="69" t="s">
        <v>491</v>
      </c>
      <c r="C26" s="116" t="s">
        <v>465</v>
      </c>
      <c r="D26" s="116" t="s">
        <v>50</v>
      </c>
      <c r="E26" s="125">
        <v>206.1</v>
      </c>
      <c r="F26" s="116" t="s">
        <v>50</v>
      </c>
      <c r="G26" s="116" t="s">
        <v>50</v>
      </c>
    </row>
    <row r="27" spans="1:7" ht="47.25" x14ac:dyDescent="0.25">
      <c r="A27" s="116" t="s">
        <v>492</v>
      </c>
      <c r="B27" s="69" t="s">
        <v>493</v>
      </c>
      <c r="C27" s="116" t="s">
        <v>465</v>
      </c>
      <c r="D27" s="116" t="s">
        <v>50</v>
      </c>
      <c r="E27" s="125">
        <v>14</v>
      </c>
      <c r="F27" s="116" t="s">
        <v>50</v>
      </c>
      <c r="G27" s="116" t="s">
        <v>50</v>
      </c>
    </row>
    <row r="28" spans="1:7" ht="94.5" x14ac:dyDescent="0.25">
      <c r="A28" s="116" t="s">
        <v>494</v>
      </c>
      <c r="B28" s="69" t="s">
        <v>495</v>
      </c>
      <c r="C28" s="116" t="s">
        <v>233</v>
      </c>
      <c r="D28" s="116" t="s">
        <v>50</v>
      </c>
      <c r="E28" s="125">
        <v>42193</v>
      </c>
      <c r="F28" s="116" t="s">
        <v>50</v>
      </c>
      <c r="G28" s="116" t="s">
        <v>50</v>
      </c>
    </row>
    <row r="29" spans="1:7" ht="63" x14ac:dyDescent="0.25">
      <c r="A29" s="116" t="s">
        <v>496</v>
      </c>
      <c r="B29" s="69" t="s">
        <v>497</v>
      </c>
      <c r="C29" s="116" t="s">
        <v>465</v>
      </c>
      <c r="D29" s="116" t="s">
        <v>50</v>
      </c>
      <c r="E29" s="125">
        <v>222.2</v>
      </c>
      <c r="F29" s="116" t="s">
        <v>50</v>
      </c>
      <c r="G29" s="116" t="s">
        <v>50</v>
      </c>
    </row>
    <row r="30" spans="1:7" ht="126" x14ac:dyDescent="0.25">
      <c r="A30" s="116" t="s">
        <v>498</v>
      </c>
      <c r="B30" s="69" t="s">
        <v>499</v>
      </c>
      <c r="C30" s="116" t="s">
        <v>233</v>
      </c>
      <c r="D30" s="116" t="s">
        <v>50</v>
      </c>
      <c r="E30" s="125">
        <v>0</v>
      </c>
      <c r="F30" s="116" t="s">
        <v>50</v>
      </c>
      <c r="G30" s="116" t="s">
        <v>50</v>
      </c>
    </row>
    <row r="31" spans="1:7" ht="173.25" x14ac:dyDescent="0.25">
      <c r="A31" s="116" t="s">
        <v>500</v>
      </c>
      <c r="B31" s="69" t="s">
        <v>501</v>
      </c>
      <c r="C31" s="116" t="s">
        <v>233</v>
      </c>
      <c r="D31" s="116" t="s">
        <v>50</v>
      </c>
      <c r="E31" s="125">
        <v>96.8</v>
      </c>
      <c r="F31" s="116" t="s">
        <v>50</v>
      </c>
      <c r="G31" s="116" t="s">
        <v>50</v>
      </c>
    </row>
    <row r="32" spans="1:7" ht="31.5" x14ac:dyDescent="0.25">
      <c r="A32" s="126" t="s">
        <v>502</v>
      </c>
      <c r="B32" s="69" t="s">
        <v>503</v>
      </c>
      <c r="C32" s="116" t="s">
        <v>504</v>
      </c>
      <c r="D32" s="116" t="s">
        <v>50</v>
      </c>
      <c r="E32" s="116">
        <v>9.8000000000000007</v>
      </c>
      <c r="F32" s="116" t="s">
        <v>50</v>
      </c>
      <c r="G32" s="116" t="s">
        <v>50</v>
      </c>
    </row>
    <row r="33" spans="1:7" ht="47.25" x14ac:dyDescent="0.25">
      <c r="A33" s="116" t="s">
        <v>505</v>
      </c>
      <c r="B33" s="69" t="s">
        <v>506</v>
      </c>
      <c r="C33" s="116" t="s">
        <v>233</v>
      </c>
      <c r="D33" s="116" t="s">
        <v>50</v>
      </c>
      <c r="E33" s="116">
        <v>100</v>
      </c>
      <c r="F33" s="116" t="s">
        <v>50</v>
      </c>
      <c r="G33" s="116" t="s">
        <v>50</v>
      </c>
    </row>
    <row r="34" spans="1:7" ht="47.25" x14ac:dyDescent="0.25">
      <c r="A34" s="116" t="s">
        <v>507</v>
      </c>
      <c r="B34" s="69" t="s">
        <v>220</v>
      </c>
      <c r="C34" s="116" t="s">
        <v>465</v>
      </c>
      <c r="D34" s="116" t="s">
        <v>50</v>
      </c>
      <c r="E34" s="116">
        <v>8.1999999999999993</v>
      </c>
      <c r="F34" s="116" t="s">
        <v>50</v>
      </c>
      <c r="G34" s="116" t="s">
        <v>50</v>
      </c>
    </row>
    <row r="35" spans="1:7" ht="47.25" x14ac:dyDescent="0.25">
      <c r="A35" s="116" t="s">
        <v>508</v>
      </c>
      <c r="B35" s="69" t="s">
        <v>222</v>
      </c>
      <c r="C35" s="116" t="s">
        <v>509</v>
      </c>
      <c r="D35" s="116" t="s">
        <v>50</v>
      </c>
      <c r="E35" s="125">
        <v>8</v>
      </c>
      <c r="F35" s="116" t="s">
        <v>50</v>
      </c>
      <c r="G35" s="116" t="s">
        <v>50</v>
      </c>
    </row>
    <row r="36" spans="1:7" ht="110.25" x14ac:dyDescent="0.25">
      <c r="A36" s="116" t="s">
        <v>510</v>
      </c>
      <c r="B36" s="69" t="s">
        <v>511</v>
      </c>
      <c r="C36" s="116" t="s">
        <v>233</v>
      </c>
      <c r="D36" s="116" t="s">
        <v>50</v>
      </c>
      <c r="E36" s="125">
        <v>99.2</v>
      </c>
      <c r="F36" s="116" t="s">
        <v>50</v>
      </c>
      <c r="G36" s="116" t="s">
        <v>50</v>
      </c>
    </row>
    <row r="37" spans="1:7" ht="94.5" x14ac:dyDescent="0.25">
      <c r="A37" s="116" t="s">
        <v>512</v>
      </c>
      <c r="B37" s="69" t="s">
        <v>513</v>
      </c>
      <c r="C37" s="116" t="s">
        <v>233</v>
      </c>
      <c r="D37" s="116" t="s">
        <v>50</v>
      </c>
      <c r="E37" s="125">
        <v>99.1</v>
      </c>
      <c r="F37" s="116" t="s">
        <v>50</v>
      </c>
      <c r="G37" s="116" t="s">
        <v>50</v>
      </c>
    </row>
    <row r="38" spans="1:7" ht="126" x14ac:dyDescent="0.25">
      <c r="A38" s="116" t="s">
        <v>514</v>
      </c>
      <c r="B38" s="69" t="s">
        <v>515</v>
      </c>
      <c r="C38" s="116" t="s">
        <v>233</v>
      </c>
      <c r="D38" s="116" t="s">
        <v>50</v>
      </c>
      <c r="E38" s="125">
        <v>98.9</v>
      </c>
      <c r="F38" s="116" t="s">
        <v>50</v>
      </c>
      <c r="G38" s="116" t="s">
        <v>50</v>
      </c>
    </row>
    <row r="39" spans="1:7" ht="63" x14ac:dyDescent="0.25">
      <c r="A39" s="116" t="s">
        <v>516</v>
      </c>
      <c r="B39" s="69" t="s">
        <v>517</v>
      </c>
      <c r="C39" s="116" t="s">
        <v>233</v>
      </c>
      <c r="D39" s="116" t="s">
        <v>50</v>
      </c>
      <c r="E39" s="125">
        <v>0</v>
      </c>
      <c r="F39" s="116" t="s">
        <v>50</v>
      </c>
      <c r="G39" s="116" t="s">
        <v>50</v>
      </c>
    </row>
    <row r="40" spans="1:7" ht="31.5" x14ac:dyDescent="0.25">
      <c r="A40" s="116" t="s">
        <v>518</v>
      </c>
      <c r="B40" s="69" t="s">
        <v>519</v>
      </c>
      <c r="C40" s="116" t="s">
        <v>233</v>
      </c>
      <c r="D40" s="116" t="s">
        <v>50</v>
      </c>
      <c r="E40" s="125">
        <v>11.9</v>
      </c>
      <c r="F40" s="116" t="s">
        <v>50</v>
      </c>
      <c r="G40" s="116" t="s">
        <v>50</v>
      </c>
    </row>
    <row r="41" spans="1:7" x14ac:dyDescent="0.25">
      <c r="A41" s="116" t="s">
        <v>521</v>
      </c>
      <c r="B41" s="275" t="s">
        <v>520</v>
      </c>
      <c r="C41" s="276"/>
      <c r="D41" s="276"/>
      <c r="E41" s="276"/>
      <c r="F41" s="276"/>
      <c r="G41" s="277"/>
    </row>
    <row r="42" spans="1:7" ht="110.25" x14ac:dyDescent="0.25">
      <c r="A42" s="116" t="s">
        <v>522</v>
      </c>
      <c r="B42" s="69" t="s">
        <v>523</v>
      </c>
      <c r="C42" s="116"/>
      <c r="D42" s="116" t="s">
        <v>50</v>
      </c>
      <c r="E42" s="125" t="s">
        <v>50</v>
      </c>
      <c r="F42" s="127">
        <v>29264.1</v>
      </c>
      <c r="G42" s="127">
        <v>29264.1</v>
      </c>
    </row>
    <row r="43" spans="1:7" ht="141.75" x14ac:dyDescent="0.25">
      <c r="A43" s="116" t="s">
        <v>524</v>
      </c>
      <c r="B43" s="69" t="s">
        <v>525</v>
      </c>
      <c r="C43" s="116"/>
      <c r="D43" s="116" t="s">
        <v>50</v>
      </c>
      <c r="E43" s="125" t="s">
        <v>50</v>
      </c>
      <c r="F43" s="127">
        <v>29264.1</v>
      </c>
      <c r="G43" s="127">
        <v>29264.1</v>
      </c>
    </row>
    <row r="44" spans="1:7" ht="47.25" x14ac:dyDescent="0.25">
      <c r="A44" s="116" t="s">
        <v>526</v>
      </c>
      <c r="B44" s="69" t="s">
        <v>527</v>
      </c>
      <c r="C44" s="116"/>
      <c r="D44" s="116" t="s">
        <v>50</v>
      </c>
      <c r="E44" s="125" t="s">
        <v>50</v>
      </c>
      <c r="F44" s="137">
        <v>0</v>
      </c>
      <c r="G44" s="137">
        <v>0</v>
      </c>
    </row>
    <row r="45" spans="1:7" x14ac:dyDescent="0.25">
      <c r="A45" s="116" t="s">
        <v>528</v>
      </c>
      <c r="B45" s="275" t="s">
        <v>529</v>
      </c>
      <c r="C45" s="276"/>
      <c r="D45" s="276"/>
      <c r="E45" s="276"/>
      <c r="F45" s="276"/>
      <c r="G45" s="277"/>
    </row>
    <row r="46" spans="1:7" ht="63" x14ac:dyDescent="0.25">
      <c r="A46" s="116" t="s">
        <v>530</v>
      </c>
      <c r="B46" s="69" t="s">
        <v>531</v>
      </c>
      <c r="C46" s="116" t="s">
        <v>532</v>
      </c>
      <c r="D46" s="116">
        <v>1594</v>
      </c>
      <c r="E46" s="128">
        <v>1465</v>
      </c>
      <c r="F46" s="125">
        <v>0</v>
      </c>
      <c r="G46" s="125">
        <v>0</v>
      </c>
    </row>
    <row r="47" spans="1:7" ht="141.75" x14ac:dyDescent="0.25">
      <c r="A47" s="116" t="s">
        <v>533</v>
      </c>
      <c r="B47" s="69" t="s">
        <v>534</v>
      </c>
      <c r="C47" s="116" t="s">
        <v>532</v>
      </c>
      <c r="D47" s="116">
        <v>858</v>
      </c>
      <c r="E47" s="128">
        <v>799</v>
      </c>
      <c r="F47" s="125">
        <v>0</v>
      </c>
      <c r="G47" s="125">
        <v>0</v>
      </c>
    </row>
    <row r="48" spans="1:7" ht="31.5" x14ac:dyDescent="0.25">
      <c r="A48" s="116" t="s">
        <v>536</v>
      </c>
      <c r="B48" s="69" t="s">
        <v>535</v>
      </c>
      <c r="C48" s="116" t="s">
        <v>532</v>
      </c>
      <c r="D48" s="116">
        <v>422</v>
      </c>
      <c r="E48" s="125">
        <v>391</v>
      </c>
      <c r="F48" s="125" t="s">
        <v>50</v>
      </c>
      <c r="G48" s="125" t="s">
        <v>50</v>
      </c>
    </row>
    <row r="49" spans="1:7" ht="47.25" x14ac:dyDescent="0.25">
      <c r="A49" s="116" t="s">
        <v>537</v>
      </c>
      <c r="B49" s="69" t="s">
        <v>538</v>
      </c>
      <c r="C49" s="116" t="s">
        <v>532</v>
      </c>
      <c r="D49" s="116">
        <v>436</v>
      </c>
      <c r="E49" s="125">
        <v>408</v>
      </c>
      <c r="F49" s="125" t="s">
        <v>50</v>
      </c>
      <c r="G49" s="125" t="s">
        <v>50</v>
      </c>
    </row>
    <row r="50" spans="1:7" ht="126" x14ac:dyDescent="0.25">
      <c r="A50" s="116" t="s">
        <v>539</v>
      </c>
      <c r="B50" s="69" t="s">
        <v>540</v>
      </c>
      <c r="C50" s="116" t="s">
        <v>532</v>
      </c>
      <c r="D50" s="116">
        <v>736</v>
      </c>
      <c r="E50" s="125">
        <v>666</v>
      </c>
      <c r="F50" s="125">
        <v>0</v>
      </c>
      <c r="G50" s="125">
        <v>0</v>
      </c>
    </row>
    <row r="51" spans="1:7" ht="47.25" x14ac:dyDescent="0.25">
      <c r="A51" s="116" t="s">
        <v>541</v>
      </c>
      <c r="B51" s="69" t="s">
        <v>542</v>
      </c>
      <c r="C51" s="116" t="s">
        <v>532</v>
      </c>
      <c r="D51" s="116">
        <v>206</v>
      </c>
      <c r="E51" s="125">
        <v>181</v>
      </c>
      <c r="F51" s="125" t="s">
        <v>50</v>
      </c>
      <c r="G51" s="125" t="s">
        <v>50</v>
      </c>
    </row>
    <row r="52" spans="1:7" ht="31.5" x14ac:dyDescent="0.25">
      <c r="A52" s="116" t="s">
        <v>543</v>
      </c>
      <c r="B52" s="69" t="s">
        <v>544</v>
      </c>
      <c r="C52" s="116" t="s">
        <v>532</v>
      </c>
      <c r="D52" s="116">
        <v>530</v>
      </c>
      <c r="E52" s="125">
        <v>485</v>
      </c>
      <c r="F52" s="125" t="s">
        <v>50</v>
      </c>
      <c r="G52" s="125" t="s">
        <v>50</v>
      </c>
    </row>
    <row r="53" spans="1:7" ht="47.25" x14ac:dyDescent="0.25">
      <c r="A53" s="116" t="s">
        <v>545</v>
      </c>
      <c r="B53" s="69" t="s">
        <v>546</v>
      </c>
      <c r="C53" s="116"/>
      <c r="D53" s="116" t="s">
        <v>50</v>
      </c>
      <c r="E53" s="125" t="s">
        <v>50</v>
      </c>
      <c r="F53" s="125">
        <v>0</v>
      </c>
      <c r="G53" s="125">
        <v>0</v>
      </c>
    </row>
    <row r="54" spans="1:7" ht="31.5" x14ac:dyDescent="0.25">
      <c r="A54" s="116" t="s">
        <v>547</v>
      </c>
      <c r="B54" s="69" t="s">
        <v>548</v>
      </c>
      <c r="C54" s="116" t="s">
        <v>532</v>
      </c>
      <c r="D54" s="116">
        <v>177362</v>
      </c>
      <c r="E54" s="125">
        <v>176940</v>
      </c>
      <c r="F54" s="125" t="s">
        <v>50</v>
      </c>
      <c r="G54" s="125" t="s">
        <v>50</v>
      </c>
    </row>
    <row r="55" spans="1:7" ht="189" x14ac:dyDescent="0.25">
      <c r="A55" s="116" t="s">
        <v>549</v>
      </c>
      <c r="B55" s="69" t="s">
        <v>550</v>
      </c>
      <c r="C55" s="116"/>
      <c r="D55" s="116" t="s">
        <v>50</v>
      </c>
      <c r="E55" s="125" t="s">
        <v>50</v>
      </c>
      <c r="F55" s="129">
        <v>63965.266000000003</v>
      </c>
      <c r="G55" s="129">
        <v>63965.266000000003</v>
      </c>
    </row>
    <row r="56" spans="1:7" ht="47.25" x14ac:dyDescent="0.25">
      <c r="A56" s="116" t="s">
        <v>551</v>
      </c>
      <c r="B56" s="69" t="s">
        <v>552</v>
      </c>
      <c r="C56" s="116"/>
      <c r="D56" s="116" t="s">
        <v>50</v>
      </c>
      <c r="E56" s="125" t="s">
        <v>50</v>
      </c>
      <c r="F56" s="129">
        <v>63965.266000000003</v>
      </c>
      <c r="G56" s="129">
        <v>63965.266000000003</v>
      </c>
    </row>
    <row r="57" spans="1:7" ht="31.5" x14ac:dyDescent="0.25">
      <c r="A57" s="116" t="s">
        <v>553</v>
      </c>
      <c r="B57" s="69" t="s">
        <v>554</v>
      </c>
      <c r="C57" s="116" t="s">
        <v>532</v>
      </c>
      <c r="D57" s="116">
        <v>28602</v>
      </c>
      <c r="E57" s="125">
        <v>28029</v>
      </c>
      <c r="F57" s="125" t="s">
        <v>50</v>
      </c>
      <c r="G57" s="125" t="s">
        <v>50</v>
      </c>
    </row>
    <row r="58" spans="1:7" ht="63" x14ac:dyDescent="0.25">
      <c r="A58" s="116" t="s">
        <v>555</v>
      </c>
      <c r="B58" s="130" t="s">
        <v>556</v>
      </c>
      <c r="C58" s="116" t="s">
        <v>532</v>
      </c>
      <c r="D58" s="116">
        <v>11950</v>
      </c>
      <c r="E58" s="116">
        <v>11711</v>
      </c>
      <c r="F58" s="116" t="s">
        <v>50</v>
      </c>
      <c r="G58" s="116" t="s">
        <v>50</v>
      </c>
    </row>
    <row r="59" spans="1:7" ht="63" x14ac:dyDescent="0.25">
      <c r="A59" s="116" t="s">
        <v>557</v>
      </c>
      <c r="B59" s="130" t="s">
        <v>558</v>
      </c>
      <c r="C59" s="116" t="s">
        <v>532</v>
      </c>
      <c r="D59" s="116">
        <v>3022</v>
      </c>
      <c r="E59" s="116">
        <v>3022</v>
      </c>
      <c r="F59" s="116" t="s">
        <v>50</v>
      </c>
      <c r="G59" s="116" t="s">
        <v>50</v>
      </c>
    </row>
    <row r="60" spans="1:7" ht="63" x14ac:dyDescent="0.25">
      <c r="A60" s="116" t="s">
        <v>559</v>
      </c>
      <c r="B60" s="130" t="s">
        <v>560</v>
      </c>
      <c r="C60" s="116" t="s">
        <v>532</v>
      </c>
      <c r="D60" s="116">
        <v>15550</v>
      </c>
      <c r="E60" s="116">
        <v>15239</v>
      </c>
      <c r="F60" s="116" t="s">
        <v>50</v>
      </c>
      <c r="G60" s="116" t="s">
        <v>50</v>
      </c>
    </row>
    <row r="61" spans="1:7" ht="47.25" x14ac:dyDescent="0.25">
      <c r="A61" s="116" t="s">
        <v>561</v>
      </c>
      <c r="B61" s="130" t="s">
        <v>562</v>
      </c>
      <c r="C61" s="116" t="s">
        <v>532</v>
      </c>
      <c r="D61" s="116">
        <v>10905</v>
      </c>
      <c r="E61" s="116">
        <v>10766</v>
      </c>
      <c r="F61" s="116" t="s">
        <v>50</v>
      </c>
      <c r="G61" s="116" t="s">
        <v>50</v>
      </c>
    </row>
    <row r="62" spans="1:7" ht="110.25" x14ac:dyDescent="0.25">
      <c r="A62" s="116" t="s">
        <v>563</v>
      </c>
      <c r="B62" s="130" t="s">
        <v>564</v>
      </c>
      <c r="C62" s="116" t="s">
        <v>532</v>
      </c>
      <c r="D62" s="116">
        <v>266055</v>
      </c>
      <c r="E62" s="116">
        <v>264994</v>
      </c>
      <c r="F62" s="116" t="s">
        <v>50</v>
      </c>
      <c r="G62" s="116" t="s">
        <v>50</v>
      </c>
    </row>
    <row r="63" spans="1:7" ht="94.5" x14ac:dyDescent="0.25">
      <c r="A63" s="116" t="s">
        <v>565</v>
      </c>
      <c r="B63" s="130" t="s">
        <v>566</v>
      </c>
      <c r="C63" s="116" t="s">
        <v>532</v>
      </c>
      <c r="D63" s="116">
        <v>106654</v>
      </c>
      <c r="E63" s="116">
        <v>104520</v>
      </c>
      <c r="F63" s="116" t="s">
        <v>50</v>
      </c>
      <c r="G63" s="116" t="s">
        <v>50</v>
      </c>
    </row>
    <row r="64" spans="1:7" ht="47.25" x14ac:dyDescent="0.25">
      <c r="A64" s="116" t="s">
        <v>567</v>
      </c>
      <c r="B64" s="130" t="s">
        <v>568</v>
      </c>
      <c r="C64" s="116" t="s">
        <v>532</v>
      </c>
      <c r="D64" s="116">
        <v>21014</v>
      </c>
      <c r="E64" s="116">
        <v>20593</v>
      </c>
      <c r="F64" s="116" t="s">
        <v>50</v>
      </c>
      <c r="G64" s="116" t="s">
        <v>50</v>
      </c>
    </row>
    <row r="65" spans="1:7" ht="31.5" x14ac:dyDescent="0.25">
      <c r="A65" s="116" t="s">
        <v>569</v>
      </c>
      <c r="B65" s="130" t="s">
        <v>570</v>
      </c>
      <c r="C65" s="116" t="s">
        <v>532</v>
      </c>
      <c r="D65" s="116">
        <v>1903</v>
      </c>
      <c r="E65" s="116">
        <v>1864</v>
      </c>
      <c r="F65" s="116" t="s">
        <v>50</v>
      </c>
      <c r="G65" s="116" t="s">
        <v>50</v>
      </c>
    </row>
    <row r="66" spans="1:7" ht="31.5" x14ac:dyDescent="0.25">
      <c r="A66" s="116" t="s">
        <v>571</v>
      </c>
      <c r="B66" s="130" t="s">
        <v>572</v>
      </c>
      <c r="C66" s="116" t="s">
        <v>532</v>
      </c>
      <c r="D66" s="116">
        <v>11597</v>
      </c>
      <c r="E66" s="116">
        <v>11365</v>
      </c>
      <c r="F66" s="116" t="s">
        <v>50</v>
      </c>
      <c r="G66" s="116" t="s">
        <v>50</v>
      </c>
    </row>
    <row r="67" spans="1:7" ht="126" x14ac:dyDescent="0.25">
      <c r="A67" s="116" t="s">
        <v>573</v>
      </c>
      <c r="B67" s="69" t="s">
        <v>574</v>
      </c>
      <c r="C67" s="116"/>
      <c r="D67" s="116" t="s">
        <v>50</v>
      </c>
      <c r="E67" s="116" t="s">
        <v>50</v>
      </c>
      <c r="F67" s="127">
        <v>151596.9</v>
      </c>
      <c r="G67" s="127">
        <v>151105.4</v>
      </c>
    </row>
    <row r="68" spans="1:7" ht="141.75" x14ac:dyDescent="0.25">
      <c r="A68" s="116" t="s">
        <v>575</v>
      </c>
      <c r="B68" s="69" t="s">
        <v>576</v>
      </c>
      <c r="C68" s="116"/>
      <c r="D68" s="116" t="s">
        <v>50</v>
      </c>
      <c r="E68" s="116" t="s">
        <v>50</v>
      </c>
      <c r="F68" s="127">
        <v>151519.70000000001</v>
      </c>
      <c r="G68" s="127">
        <v>150519.70000000001</v>
      </c>
    </row>
    <row r="69" spans="1:7" ht="110.25" x14ac:dyDescent="0.25">
      <c r="A69" s="116" t="s">
        <v>577</v>
      </c>
      <c r="B69" s="69" t="s">
        <v>578</v>
      </c>
      <c r="C69" s="116" t="s">
        <v>579</v>
      </c>
      <c r="D69" s="131">
        <v>210</v>
      </c>
      <c r="E69" s="116">
        <v>200.33199999999999</v>
      </c>
      <c r="F69" s="116" t="s">
        <v>50</v>
      </c>
      <c r="G69" s="116" t="s">
        <v>50</v>
      </c>
    </row>
    <row r="70" spans="1:7" ht="31.5" x14ac:dyDescent="0.25">
      <c r="A70" s="116" t="s">
        <v>580</v>
      </c>
      <c r="B70" s="130" t="s">
        <v>581</v>
      </c>
      <c r="C70" s="116" t="s">
        <v>532</v>
      </c>
      <c r="D70" s="116">
        <v>2066</v>
      </c>
      <c r="E70" s="116">
        <v>2066</v>
      </c>
      <c r="F70" s="116" t="s">
        <v>50</v>
      </c>
      <c r="G70" s="116" t="s">
        <v>50</v>
      </c>
    </row>
    <row r="71" spans="1:7" ht="63" x14ac:dyDescent="0.25">
      <c r="A71" s="116" t="s">
        <v>582</v>
      </c>
      <c r="B71" s="130" t="s">
        <v>583</v>
      </c>
      <c r="C71" s="116" t="s">
        <v>584</v>
      </c>
      <c r="D71" s="116">
        <v>93</v>
      </c>
      <c r="E71" s="116">
        <v>93</v>
      </c>
      <c r="F71" s="116" t="s">
        <v>50</v>
      </c>
      <c r="G71" s="116" t="s">
        <v>50</v>
      </c>
    </row>
    <row r="72" spans="1:7" ht="63" x14ac:dyDescent="0.25">
      <c r="A72" s="116" t="s">
        <v>585</v>
      </c>
      <c r="B72" s="130" t="s">
        <v>586</v>
      </c>
      <c r="C72" s="116"/>
      <c r="D72" s="116" t="s">
        <v>50</v>
      </c>
      <c r="E72" s="116" t="s">
        <v>50</v>
      </c>
      <c r="F72" s="125">
        <v>0</v>
      </c>
      <c r="G72" s="125">
        <v>0</v>
      </c>
    </row>
    <row r="73" spans="1:7" ht="110.25" x14ac:dyDescent="0.25">
      <c r="A73" s="116" t="s">
        <v>587</v>
      </c>
      <c r="B73" s="69" t="s">
        <v>588</v>
      </c>
      <c r="C73" s="116"/>
      <c r="D73" s="116" t="s">
        <v>50</v>
      </c>
      <c r="E73" s="116" t="s">
        <v>50</v>
      </c>
      <c r="F73" s="133">
        <v>21744.7</v>
      </c>
      <c r="G73" s="133">
        <v>21744.7</v>
      </c>
    </row>
    <row r="74" spans="1:7" x14ac:dyDescent="0.25">
      <c r="A74" s="116" t="s">
        <v>589</v>
      </c>
      <c r="B74" s="272" t="s">
        <v>590</v>
      </c>
      <c r="C74" s="273"/>
      <c r="D74" s="273"/>
      <c r="E74" s="273"/>
      <c r="F74" s="273"/>
      <c r="G74" s="274"/>
    </row>
    <row r="75" spans="1:7" ht="94.5" x14ac:dyDescent="0.25">
      <c r="A75" s="116" t="s">
        <v>591</v>
      </c>
      <c r="B75" s="130" t="s">
        <v>592</v>
      </c>
      <c r="C75" s="116"/>
      <c r="D75" s="116" t="s">
        <v>50</v>
      </c>
      <c r="E75" s="116" t="s">
        <v>50</v>
      </c>
      <c r="F75" s="125">
        <v>0</v>
      </c>
      <c r="G75" s="125">
        <v>0</v>
      </c>
    </row>
    <row r="76" spans="1:7" ht="63" x14ac:dyDescent="0.25">
      <c r="A76" s="116" t="s">
        <v>593</v>
      </c>
      <c r="B76" s="69" t="s">
        <v>594</v>
      </c>
      <c r="C76" s="116" t="s">
        <v>379</v>
      </c>
      <c r="D76" s="116">
        <v>0</v>
      </c>
      <c r="E76" s="116">
        <v>0</v>
      </c>
      <c r="F76" s="116" t="s">
        <v>50</v>
      </c>
      <c r="G76" s="116" t="s">
        <v>50</v>
      </c>
    </row>
    <row r="77" spans="1:7" ht="94.5" x14ac:dyDescent="0.25">
      <c r="A77" s="116" t="s">
        <v>595</v>
      </c>
      <c r="B77" s="130" t="s">
        <v>596</v>
      </c>
      <c r="C77" s="116"/>
      <c r="D77" s="116" t="s">
        <v>50</v>
      </c>
      <c r="E77" s="116" t="s">
        <v>50</v>
      </c>
      <c r="F77" s="125">
        <v>0</v>
      </c>
      <c r="G77" s="125">
        <v>0</v>
      </c>
    </row>
    <row r="78" spans="1:7" ht="47.25" x14ac:dyDescent="0.25">
      <c r="A78" s="116" t="s">
        <v>597</v>
      </c>
      <c r="B78" s="130" t="s">
        <v>598</v>
      </c>
      <c r="C78" s="116" t="s">
        <v>379</v>
      </c>
      <c r="D78" s="116">
        <v>0</v>
      </c>
      <c r="E78" s="116">
        <v>0</v>
      </c>
      <c r="F78" s="116" t="s">
        <v>50</v>
      </c>
      <c r="G78" s="116" t="s">
        <v>50</v>
      </c>
    </row>
    <row r="79" spans="1:7" ht="78.75" x14ac:dyDescent="0.25">
      <c r="A79" s="134" t="s">
        <v>600</v>
      </c>
      <c r="B79" s="130" t="s">
        <v>599</v>
      </c>
      <c r="C79" s="116"/>
      <c r="D79" s="116" t="s">
        <v>50</v>
      </c>
      <c r="E79" s="116" t="s">
        <v>50</v>
      </c>
      <c r="F79" s="125">
        <v>0</v>
      </c>
      <c r="G79" s="125">
        <v>0</v>
      </c>
    </row>
    <row r="80" spans="1:7" ht="47.25" x14ac:dyDescent="0.25">
      <c r="A80" s="116" t="s">
        <v>601</v>
      </c>
      <c r="B80" s="130" t="s">
        <v>598</v>
      </c>
      <c r="C80" s="116" t="s">
        <v>379</v>
      </c>
      <c r="D80" s="116">
        <v>0</v>
      </c>
      <c r="E80" s="116">
        <v>0</v>
      </c>
      <c r="F80" s="116" t="s">
        <v>50</v>
      </c>
      <c r="G80" s="116" t="s">
        <v>50</v>
      </c>
    </row>
    <row r="81" spans="1:7" ht="94.5" x14ac:dyDescent="0.25">
      <c r="A81" s="116" t="s">
        <v>602</v>
      </c>
      <c r="B81" s="130" t="s">
        <v>603</v>
      </c>
      <c r="C81" s="116"/>
      <c r="D81" s="116" t="s">
        <v>50</v>
      </c>
      <c r="E81" s="116" t="s">
        <v>50</v>
      </c>
      <c r="F81" s="138">
        <v>25841.599999999999</v>
      </c>
      <c r="G81" s="138">
        <v>24907.762999999999</v>
      </c>
    </row>
    <row r="82" spans="1:7" ht="78.75" x14ac:dyDescent="0.25">
      <c r="A82" s="122" t="s">
        <v>604</v>
      </c>
      <c r="B82" s="130" t="s">
        <v>605</v>
      </c>
      <c r="C82" s="122"/>
      <c r="D82" s="122" t="s">
        <v>50</v>
      </c>
      <c r="E82" s="122" t="s">
        <v>50</v>
      </c>
      <c r="F82" s="125">
        <v>0</v>
      </c>
      <c r="G82" s="125">
        <v>0</v>
      </c>
    </row>
    <row r="83" spans="1:7" x14ac:dyDescent="0.25">
      <c r="A83" s="122" t="s">
        <v>606</v>
      </c>
      <c r="B83" s="130" t="s">
        <v>607</v>
      </c>
      <c r="C83" s="122" t="s">
        <v>379</v>
      </c>
      <c r="D83" s="122" t="s">
        <v>50</v>
      </c>
      <c r="E83" s="122">
        <v>0</v>
      </c>
      <c r="F83" s="122" t="s">
        <v>50</v>
      </c>
      <c r="G83" s="122" t="s">
        <v>50</v>
      </c>
    </row>
    <row r="84" spans="1:7" ht="63" x14ac:dyDescent="0.25">
      <c r="A84" s="122" t="s">
        <v>608</v>
      </c>
      <c r="B84" s="130" t="s">
        <v>609</v>
      </c>
      <c r="C84" s="122" t="s">
        <v>532</v>
      </c>
      <c r="D84" s="122">
        <v>5112</v>
      </c>
      <c r="E84" s="122">
        <v>4950</v>
      </c>
      <c r="F84" s="122" t="s">
        <v>50</v>
      </c>
      <c r="G84" s="122" t="s">
        <v>50</v>
      </c>
    </row>
    <row r="85" spans="1:7" ht="47.25" x14ac:dyDescent="0.25">
      <c r="A85" s="122" t="s">
        <v>610</v>
      </c>
      <c r="B85" s="130" t="s">
        <v>611</v>
      </c>
      <c r="C85" s="122"/>
      <c r="D85" s="122" t="s">
        <v>50</v>
      </c>
      <c r="E85" s="122" t="s">
        <v>50</v>
      </c>
      <c r="F85" s="125">
        <v>0</v>
      </c>
      <c r="G85" s="125">
        <v>0</v>
      </c>
    </row>
    <row r="86" spans="1:7" ht="47.25" x14ac:dyDescent="0.25">
      <c r="A86" s="122" t="s">
        <v>612</v>
      </c>
      <c r="B86" s="130" t="s">
        <v>613</v>
      </c>
      <c r="C86" s="122" t="s">
        <v>532</v>
      </c>
      <c r="D86" s="122" t="s">
        <v>50</v>
      </c>
      <c r="E86" s="122">
        <v>4906</v>
      </c>
      <c r="F86" s="122" t="s">
        <v>50</v>
      </c>
      <c r="G86" s="122" t="s">
        <v>50</v>
      </c>
    </row>
    <row r="87" spans="1:7" ht="31.5" x14ac:dyDescent="0.25">
      <c r="A87" s="122" t="s">
        <v>614</v>
      </c>
      <c r="B87" s="130" t="s">
        <v>615</v>
      </c>
      <c r="C87" s="122" t="s">
        <v>532</v>
      </c>
      <c r="D87" s="122">
        <v>4906</v>
      </c>
      <c r="E87" s="122">
        <v>4744</v>
      </c>
      <c r="F87" s="122" t="s">
        <v>50</v>
      </c>
      <c r="G87" s="122" t="s">
        <v>50</v>
      </c>
    </row>
    <row r="88" spans="1:7" ht="78.75" x14ac:dyDescent="0.25">
      <c r="A88" s="122" t="s">
        <v>616</v>
      </c>
      <c r="B88" s="130" t="s">
        <v>617</v>
      </c>
      <c r="C88" s="122"/>
      <c r="D88" s="122" t="s">
        <v>50</v>
      </c>
      <c r="E88" s="122" t="s">
        <v>50</v>
      </c>
      <c r="F88" s="127">
        <v>16712.400000000001</v>
      </c>
      <c r="G88" s="127">
        <v>16465.400000000001</v>
      </c>
    </row>
    <row r="89" spans="1:7" ht="31.5" x14ac:dyDescent="0.25">
      <c r="A89" s="122" t="s">
        <v>618</v>
      </c>
      <c r="B89" s="130" t="s">
        <v>619</v>
      </c>
      <c r="C89" s="122" t="s">
        <v>532</v>
      </c>
      <c r="D89" s="122" t="s">
        <v>50</v>
      </c>
      <c r="E89" s="122">
        <v>206</v>
      </c>
      <c r="F89" s="122" t="s">
        <v>50</v>
      </c>
      <c r="G89" s="122" t="s">
        <v>50</v>
      </c>
    </row>
    <row r="90" spans="1:7" ht="31.5" x14ac:dyDescent="0.25">
      <c r="A90" s="122" t="s">
        <v>620</v>
      </c>
      <c r="B90" s="130" t="s">
        <v>621</v>
      </c>
      <c r="C90" s="122" t="s">
        <v>532</v>
      </c>
      <c r="D90" s="122">
        <v>206</v>
      </c>
      <c r="E90" s="122">
        <v>206</v>
      </c>
      <c r="F90" s="122" t="s">
        <v>50</v>
      </c>
      <c r="G90" s="122" t="s">
        <v>50</v>
      </c>
    </row>
    <row r="91" spans="1:7" x14ac:dyDescent="0.25">
      <c r="A91" s="122" t="s">
        <v>622</v>
      </c>
      <c r="B91" s="272" t="s">
        <v>623</v>
      </c>
      <c r="C91" s="273"/>
      <c r="D91" s="273"/>
      <c r="E91" s="273"/>
      <c r="F91" s="273"/>
      <c r="G91" s="274"/>
    </row>
    <row r="92" spans="1:7" ht="31.5" x14ac:dyDescent="0.25">
      <c r="A92" s="122" t="s">
        <v>624</v>
      </c>
      <c r="B92" s="130" t="s">
        <v>625</v>
      </c>
      <c r="C92" s="122"/>
      <c r="D92" s="122" t="s">
        <v>50</v>
      </c>
      <c r="E92" s="122" t="s">
        <v>50</v>
      </c>
      <c r="F92" s="129">
        <v>129416</v>
      </c>
      <c r="G92" s="129">
        <v>121149</v>
      </c>
    </row>
    <row r="93" spans="1:7" ht="47.25" x14ac:dyDescent="0.25">
      <c r="A93" s="122" t="s">
        <v>626</v>
      </c>
      <c r="B93" s="130" t="s">
        <v>627</v>
      </c>
      <c r="C93" s="122" t="s">
        <v>532</v>
      </c>
      <c r="D93" s="122" t="s">
        <v>50</v>
      </c>
      <c r="E93" s="122">
        <v>11736</v>
      </c>
      <c r="F93" s="122" t="s">
        <v>50</v>
      </c>
      <c r="G93" s="122" t="s">
        <v>50</v>
      </c>
    </row>
    <row r="94" spans="1:7" ht="63" x14ac:dyDescent="0.25">
      <c r="A94" s="122" t="s">
        <v>628</v>
      </c>
      <c r="B94" s="130" t="s">
        <v>629</v>
      </c>
      <c r="C94" s="122" t="s">
        <v>532</v>
      </c>
      <c r="D94" s="122" t="s">
        <v>50</v>
      </c>
      <c r="E94" s="122">
        <v>10477</v>
      </c>
      <c r="F94" s="127" t="s">
        <v>50</v>
      </c>
      <c r="G94" s="129">
        <v>31431</v>
      </c>
    </row>
    <row r="95" spans="1:7" ht="63" x14ac:dyDescent="0.25">
      <c r="A95" s="122" t="s">
        <v>630</v>
      </c>
      <c r="B95" s="130" t="s">
        <v>631</v>
      </c>
      <c r="C95" s="122" t="s">
        <v>532</v>
      </c>
      <c r="D95" s="122" t="s">
        <v>50</v>
      </c>
      <c r="E95" s="122">
        <v>11736</v>
      </c>
      <c r="F95" s="129" t="s">
        <v>50</v>
      </c>
      <c r="G95" s="129">
        <v>70416</v>
      </c>
    </row>
    <row r="96" spans="1:7" ht="63" x14ac:dyDescent="0.25">
      <c r="A96" s="122" t="s">
        <v>632</v>
      </c>
      <c r="B96" s="130" t="s">
        <v>633</v>
      </c>
      <c r="C96" s="122"/>
      <c r="D96" s="122" t="s">
        <v>50</v>
      </c>
      <c r="E96" s="122" t="s">
        <v>50</v>
      </c>
      <c r="F96" s="129" t="s">
        <v>50</v>
      </c>
      <c r="G96" s="129">
        <v>19302</v>
      </c>
    </row>
    <row r="97" spans="1:7" x14ac:dyDescent="0.25">
      <c r="A97" s="122" t="s">
        <v>634</v>
      </c>
      <c r="B97" s="130" t="s">
        <v>635</v>
      </c>
      <c r="C97" s="122" t="s">
        <v>532</v>
      </c>
      <c r="D97" s="122" t="s">
        <v>50</v>
      </c>
      <c r="E97" s="122">
        <v>9905</v>
      </c>
      <c r="F97" s="129" t="s">
        <v>50</v>
      </c>
      <c r="G97" s="129">
        <v>10007</v>
      </c>
    </row>
    <row r="98" spans="1:7" x14ac:dyDescent="0.25">
      <c r="A98" s="122" t="s">
        <v>636</v>
      </c>
      <c r="B98" s="130" t="s">
        <v>637</v>
      </c>
      <c r="C98" s="122" t="s">
        <v>532</v>
      </c>
      <c r="D98" s="122" t="s">
        <v>50</v>
      </c>
      <c r="E98" s="122">
        <v>9214</v>
      </c>
      <c r="F98" s="129"/>
      <c r="G98" s="129">
        <v>9295</v>
      </c>
    </row>
    <row r="99" spans="1:7" ht="31.5" x14ac:dyDescent="0.25">
      <c r="A99" s="122" t="s">
        <v>638</v>
      </c>
      <c r="B99" s="130" t="s">
        <v>639</v>
      </c>
      <c r="C99" s="122"/>
      <c r="D99" s="122" t="s">
        <v>50</v>
      </c>
      <c r="E99" s="122" t="s">
        <v>50</v>
      </c>
      <c r="F99" s="125">
        <v>0</v>
      </c>
      <c r="G99" s="139">
        <v>0</v>
      </c>
    </row>
    <row r="100" spans="1:7" ht="31.5" x14ac:dyDescent="0.25">
      <c r="A100" s="122" t="s">
        <v>640</v>
      </c>
      <c r="B100" s="130" t="s">
        <v>641</v>
      </c>
      <c r="C100" s="122" t="s">
        <v>379</v>
      </c>
      <c r="D100" s="122" t="s">
        <v>50</v>
      </c>
      <c r="E100" s="122">
        <v>0</v>
      </c>
      <c r="F100" s="127" t="s">
        <v>50</v>
      </c>
      <c r="G100" s="127">
        <v>0</v>
      </c>
    </row>
    <row r="101" spans="1:7" ht="31.5" x14ac:dyDescent="0.25">
      <c r="A101" s="122" t="s">
        <v>642</v>
      </c>
      <c r="B101" s="130" t="s">
        <v>643</v>
      </c>
      <c r="C101" s="122"/>
      <c r="D101" s="122" t="s">
        <v>50</v>
      </c>
      <c r="E101" s="122" t="s">
        <v>50</v>
      </c>
      <c r="F101" s="127">
        <v>8370.1</v>
      </c>
      <c r="G101" s="127">
        <v>8368.9</v>
      </c>
    </row>
    <row r="102" spans="1:7" ht="31.5" x14ac:dyDescent="0.25">
      <c r="A102" s="122" t="s">
        <v>644</v>
      </c>
      <c r="B102" s="130" t="s">
        <v>645</v>
      </c>
      <c r="C102" s="122"/>
      <c r="D102" s="122" t="s">
        <v>50</v>
      </c>
      <c r="E102" s="122" t="s">
        <v>50</v>
      </c>
      <c r="F102" s="127">
        <v>4573.5</v>
      </c>
      <c r="G102" s="127">
        <v>4572.7</v>
      </c>
    </row>
    <row r="103" spans="1:7" ht="31.5" x14ac:dyDescent="0.25">
      <c r="A103" s="122" t="s">
        <v>646</v>
      </c>
      <c r="B103" s="130" t="s">
        <v>647</v>
      </c>
      <c r="C103" s="122" t="s">
        <v>532</v>
      </c>
      <c r="D103" s="122">
        <v>12377</v>
      </c>
      <c r="E103" s="122">
        <v>12377</v>
      </c>
      <c r="F103" s="122" t="s">
        <v>50</v>
      </c>
      <c r="G103" s="125">
        <v>0</v>
      </c>
    </row>
    <row r="104" spans="1:7" ht="110.25" x14ac:dyDescent="0.25">
      <c r="A104" s="122" t="s">
        <v>648</v>
      </c>
      <c r="B104" s="69" t="s">
        <v>649</v>
      </c>
      <c r="C104" s="122"/>
      <c r="D104" s="122" t="s">
        <v>50</v>
      </c>
      <c r="E104" s="122" t="s">
        <v>50</v>
      </c>
      <c r="F104" s="127">
        <v>3796.6</v>
      </c>
      <c r="G104" s="127">
        <v>3796.2</v>
      </c>
    </row>
    <row r="105" spans="1:7" ht="63" x14ac:dyDescent="0.25">
      <c r="A105" s="122" t="s">
        <v>650</v>
      </c>
      <c r="B105" s="130" t="s">
        <v>651</v>
      </c>
      <c r="C105" s="122" t="s">
        <v>532</v>
      </c>
      <c r="D105" s="122">
        <v>12194</v>
      </c>
      <c r="E105" s="122">
        <v>12092</v>
      </c>
      <c r="F105" s="122" t="s">
        <v>50</v>
      </c>
      <c r="G105" s="122" t="s">
        <v>50</v>
      </c>
    </row>
    <row r="106" spans="1:7" ht="47.25" x14ac:dyDescent="0.25">
      <c r="A106" s="122" t="s">
        <v>652</v>
      </c>
      <c r="B106" s="130" t="s">
        <v>653</v>
      </c>
      <c r="C106" s="122" t="s">
        <v>532</v>
      </c>
      <c r="D106" s="122">
        <v>12194</v>
      </c>
      <c r="E106" s="122">
        <v>12092</v>
      </c>
      <c r="F106" s="122" t="s">
        <v>50</v>
      </c>
      <c r="G106" s="122" t="s">
        <v>50</v>
      </c>
    </row>
    <row r="107" spans="1:7" ht="31.5" x14ac:dyDescent="0.25">
      <c r="A107" s="122" t="s">
        <v>654</v>
      </c>
      <c r="B107" s="130" t="s">
        <v>655</v>
      </c>
      <c r="C107" s="122" t="s">
        <v>379</v>
      </c>
      <c r="D107" s="122" t="s">
        <v>50</v>
      </c>
      <c r="E107" s="122">
        <v>0</v>
      </c>
      <c r="F107" s="122" t="s">
        <v>50</v>
      </c>
      <c r="G107" s="122" t="s">
        <v>50</v>
      </c>
    </row>
    <row r="108" spans="1:7" ht="47.25" x14ac:dyDescent="0.25">
      <c r="A108" s="122" t="s">
        <v>656</v>
      </c>
      <c r="B108" s="130" t="s">
        <v>657</v>
      </c>
      <c r="C108" s="122" t="s">
        <v>532</v>
      </c>
      <c r="D108" s="122">
        <v>12194</v>
      </c>
      <c r="E108" s="122">
        <v>12092</v>
      </c>
      <c r="F108" s="122" t="s">
        <v>50</v>
      </c>
      <c r="G108" s="122" t="s">
        <v>50</v>
      </c>
    </row>
    <row r="109" spans="1:7" ht="31.5" x14ac:dyDescent="0.25">
      <c r="A109" s="122" t="s">
        <v>658</v>
      </c>
      <c r="B109" s="130" t="s">
        <v>659</v>
      </c>
      <c r="C109" s="122" t="s">
        <v>379</v>
      </c>
      <c r="D109" s="122" t="s">
        <v>50</v>
      </c>
      <c r="E109" s="122">
        <v>0</v>
      </c>
      <c r="F109" s="122" t="s">
        <v>50</v>
      </c>
      <c r="G109" s="122" t="s">
        <v>50</v>
      </c>
    </row>
    <row r="110" spans="1:7" ht="63" x14ac:dyDescent="0.25">
      <c r="A110" s="122" t="s">
        <v>660</v>
      </c>
      <c r="B110" s="130" t="s">
        <v>661</v>
      </c>
      <c r="C110" s="122" t="s">
        <v>532</v>
      </c>
      <c r="D110" s="122">
        <v>12194</v>
      </c>
      <c r="E110" s="122">
        <v>12092</v>
      </c>
      <c r="F110" s="122" t="s">
        <v>50</v>
      </c>
      <c r="G110" s="122" t="s">
        <v>50</v>
      </c>
    </row>
    <row r="111" spans="1:7" ht="63" x14ac:dyDescent="0.25">
      <c r="A111" s="122" t="s">
        <v>662</v>
      </c>
      <c r="B111" s="130" t="s">
        <v>663</v>
      </c>
      <c r="C111" s="122" t="s">
        <v>379</v>
      </c>
      <c r="D111" s="122" t="s">
        <v>50</v>
      </c>
      <c r="E111" s="122">
        <v>1</v>
      </c>
      <c r="F111" s="122" t="s">
        <v>50</v>
      </c>
      <c r="G111" s="122" t="s">
        <v>50</v>
      </c>
    </row>
    <row r="112" spans="1:7" ht="47.25" x14ac:dyDescent="0.25">
      <c r="A112" s="122" t="s">
        <v>664</v>
      </c>
      <c r="B112" s="130" t="s">
        <v>665</v>
      </c>
      <c r="C112" s="122" t="s">
        <v>532</v>
      </c>
      <c r="D112" s="122">
        <v>12194</v>
      </c>
      <c r="E112" s="122">
        <v>12092</v>
      </c>
      <c r="F112" s="122" t="s">
        <v>50</v>
      </c>
      <c r="G112" s="122" t="s">
        <v>50</v>
      </c>
    </row>
    <row r="113" spans="1:7" ht="31.5" x14ac:dyDescent="0.25">
      <c r="A113" s="122" t="s">
        <v>666</v>
      </c>
      <c r="B113" s="130" t="s">
        <v>667</v>
      </c>
      <c r="C113" s="122" t="s">
        <v>379</v>
      </c>
      <c r="D113" s="122" t="s">
        <v>50</v>
      </c>
      <c r="E113" s="122">
        <v>0</v>
      </c>
      <c r="F113" s="122" t="s">
        <v>50</v>
      </c>
      <c r="G113" s="122" t="s">
        <v>50</v>
      </c>
    </row>
    <row r="114" spans="1:7" ht="47.25" x14ac:dyDescent="0.25">
      <c r="A114" s="123" t="s">
        <v>669</v>
      </c>
      <c r="B114" s="69" t="s">
        <v>668</v>
      </c>
      <c r="C114" s="122" t="s">
        <v>532</v>
      </c>
      <c r="D114" s="122">
        <v>12194</v>
      </c>
      <c r="E114" s="122">
        <v>12092</v>
      </c>
      <c r="F114" s="122" t="s">
        <v>50</v>
      </c>
      <c r="G114" s="122" t="s">
        <v>50</v>
      </c>
    </row>
    <row r="115" spans="1:7" ht="47.25" x14ac:dyDescent="0.25">
      <c r="A115" s="122" t="s">
        <v>670</v>
      </c>
      <c r="B115" s="130" t="s">
        <v>671</v>
      </c>
      <c r="C115" s="122" t="s">
        <v>379</v>
      </c>
      <c r="D115" s="122" t="s">
        <v>50</v>
      </c>
      <c r="E115" s="122">
        <v>2</v>
      </c>
      <c r="F115" s="122" t="s">
        <v>50</v>
      </c>
      <c r="G115" s="122" t="s">
        <v>50</v>
      </c>
    </row>
    <row r="116" spans="1:7" ht="63" x14ac:dyDescent="0.25">
      <c r="A116" s="122" t="s">
        <v>672</v>
      </c>
      <c r="B116" s="130" t="s">
        <v>673</v>
      </c>
      <c r="C116" s="122" t="s">
        <v>532</v>
      </c>
      <c r="D116" s="122">
        <v>12194</v>
      </c>
      <c r="E116" s="122">
        <v>12089</v>
      </c>
      <c r="F116" s="122" t="s">
        <v>50</v>
      </c>
      <c r="G116" s="122" t="s">
        <v>50</v>
      </c>
    </row>
    <row r="117" spans="1:7" ht="31.5" x14ac:dyDescent="0.25">
      <c r="A117" s="122" t="s">
        <v>674</v>
      </c>
      <c r="B117" s="130" t="s">
        <v>675</v>
      </c>
      <c r="C117" s="122" t="s">
        <v>532</v>
      </c>
      <c r="D117" s="122" t="s">
        <v>50</v>
      </c>
      <c r="E117" s="122">
        <v>134</v>
      </c>
      <c r="F117" s="122" t="s">
        <v>50</v>
      </c>
      <c r="G117" s="122" t="s">
        <v>50</v>
      </c>
    </row>
    <row r="118" spans="1:7" ht="126" x14ac:dyDescent="0.25">
      <c r="A118" s="122" t="s">
        <v>676</v>
      </c>
      <c r="B118" s="130" t="s">
        <v>677</v>
      </c>
      <c r="C118" s="122"/>
      <c r="D118" s="122" t="s">
        <v>50</v>
      </c>
      <c r="E118" s="122" t="s">
        <v>50</v>
      </c>
      <c r="F118" s="125">
        <v>0</v>
      </c>
      <c r="G118" s="125">
        <v>0</v>
      </c>
    </row>
    <row r="119" spans="1:7" ht="31.5" x14ac:dyDescent="0.25">
      <c r="A119" s="122" t="s">
        <v>678</v>
      </c>
      <c r="B119" s="122" t="s">
        <v>679</v>
      </c>
      <c r="C119" s="122" t="s">
        <v>532</v>
      </c>
      <c r="D119" s="122">
        <v>1516</v>
      </c>
      <c r="E119" s="122">
        <v>1499</v>
      </c>
      <c r="F119" s="122" t="s">
        <v>50</v>
      </c>
      <c r="G119" s="122" t="s">
        <v>50</v>
      </c>
    </row>
    <row r="120" spans="1:7" ht="31.5" x14ac:dyDescent="0.25">
      <c r="A120" s="122" t="s">
        <v>680</v>
      </c>
      <c r="B120" s="130" t="s">
        <v>681</v>
      </c>
      <c r="C120" s="122"/>
      <c r="D120" s="122" t="s">
        <v>50</v>
      </c>
      <c r="E120" s="122" t="s">
        <v>50</v>
      </c>
      <c r="F120" s="125">
        <v>0</v>
      </c>
      <c r="G120" s="125">
        <v>0</v>
      </c>
    </row>
    <row r="121" spans="1:7" ht="47.25" x14ac:dyDescent="0.25">
      <c r="A121" s="122" t="s">
        <v>682</v>
      </c>
      <c r="B121" s="130" t="s">
        <v>683</v>
      </c>
      <c r="C121" s="122" t="s">
        <v>532</v>
      </c>
      <c r="D121" s="122"/>
      <c r="E121" s="122">
        <v>0</v>
      </c>
      <c r="F121" s="122" t="s">
        <v>50</v>
      </c>
      <c r="G121" s="122" t="s">
        <v>50</v>
      </c>
    </row>
    <row r="122" spans="1:7" ht="47.25" x14ac:dyDescent="0.25">
      <c r="A122" s="122" t="s">
        <v>684</v>
      </c>
      <c r="B122" s="130" t="s">
        <v>685</v>
      </c>
      <c r="C122" s="122" t="s">
        <v>532</v>
      </c>
      <c r="D122" s="122" t="s">
        <v>50</v>
      </c>
      <c r="E122" s="122">
        <v>0</v>
      </c>
      <c r="F122" s="122" t="s">
        <v>50</v>
      </c>
      <c r="G122" s="122" t="s">
        <v>50</v>
      </c>
    </row>
    <row r="123" spans="1:7" ht="63" x14ac:dyDescent="0.25">
      <c r="A123" s="122" t="s">
        <v>686</v>
      </c>
      <c r="B123" s="130" t="s">
        <v>687</v>
      </c>
      <c r="C123" s="122" t="s">
        <v>532</v>
      </c>
      <c r="D123" s="122" t="s">
        <v>50</v>
      </c>
      <c r="E123" s="122">
        <v>0</v>
      </c>
      <c r="F123" s="122" t="s">
        <v>50</v>
      </c>
      <c r="G123" s="122" t="s">
        <v>50</v>
      </c>
    </row>
    <row r="124" spans="1:7" ht="47.25" x14ac:dyDescent="0.25">
      <c r="A124" s="122" t="s">
        <v>688</v>
      </c>
      <c r="B124" s="130" t="s">
        <v>689</v>
      </c>
      <c r="C124" s="122" t="s">
        <v>532</v>
      </c>
      <c r="D124" s="122" t="s">
        <v>50</v>
      </c>
      <c r="E124" s="122">
        <v>0</v>
      </c>
      <c r="F124" s="122" t="s">
        <v>50</v>
      </c>
      <c r="G124" s="122" t="s">
        <v>50</v>
      </c>
    </row>
    <row r="125" spans="1:7" ht="94.5" x14ac:dyDescent="0.25">
      <c r="A125" s="122" t="s">
        <v>730</v>
      </c>
      <c r="B125" s="130" t="s">
        <v>690</v>
      </c>
      <c r="C125" s="122" t="s">
        <v>532</v>
      </c>
      <c r="D125" s="122" t="s">
        <v>50</v>
      </c>
      <c r="E125" s="122">
        <v>0</v>
      </c>
      <c r="F125" s="122" t="s">
        <v>50</v>
      </c>
      <c r="G125" s="122" t="s">
        <v>50</v>
      </c>
    </row>
    <row r="126" spans="1:7" x14ac:dyDescent="0.25">
      <c r="A126" s="122" t="s">
        <v>691</v>
      </c>
      <c r="B126" s="130" t="s">
        <v>692</v>
      </c>
      <c r="C126" s="122" t="s">
        <v>532</v>
      </c>
      <c r="D126" s="122" t="s">
        <v>50</v>
      </c>
      <c r="E126" s="122">
        <v>0</v>
      </c>
      <c r="F126" s="122" t="s">
        <v>50</v>
      </c>
      <c r="G126" s="122" t="s">
        <v>50</v>
      </c>
    </row>
    <row r="127" spans="1:7" x14ac:dyDescent="0.25">
      <c r="A127" s="122" t="s">
        <v>693</v>
      </c>
      <c r="B127" s="130" t="s">
        <v>694</v>
      </c>
      <c r="C127" s="122" t="s">
        <v>532</v>
      </c>
      <c r="D127" s="122" t="s">
        <v>50</v>
      </c>
      <c r="E127" s="122">
        <v>0</v>
      </c>
      <c r="F127" s="122" t="s">
        <v>50</v>
      </c>
      <c r="G127" s="122" t="s">
        <v>50</v>
      </c>
    </row>
    <row r="128" spans="1:7" x14ac:dyDescent="0.25">
      <c r="A128" s="122" t="s">
        <v>695</v>
      </c>
      <c r="B128" s="130" t="s">
        <v>696</v>
      </c>
      <c r="C128" s="122" t="s">
        <v>532</v>
      </c>
      <c r="D128" s="122" t="s">
        <v>50</v>
      </c>
      <c r="E128" s="122">
        <v>0</v>
      </c>
      <c r="F128" s="122" t="s">
        <v>50</v>
      </c>
      <c r="G128" s="122" t="s">
        <v>50</v>
      </c>
    </row>
    <row r="129" spans="1:7" x14ac:dyDescent="0.25">
      <c r="A129" s="122" t="s">
        <v>697</v>
      </c>
      <c r="B129" s="130" t="s">
        <v>698</v>
      </c>
      <c r="C129" s="122" t="s">
        <v>532</v>
      </c>
      <c r="D129" s="122" t="s">
        <v>50</v>
      </c>
      <c r="E129" s="122">
        <v>0</v>
      </c>
      <c r="F129" s="122" t="s">
        <v>50</v>
      </c>
      <c r="G129" s="122" t="s">
        <v>50</v>
      </c>
    </row>
    <row r="130" spans="1:7" x14ac:dyDescent="0.25">
      <c r="A130" s="122" t="s">
        <v>699</v>
      </c>
      <c r="B130" s="130" t="s">
        <v>700</v>
      </c>
      <c r="C130" s="122" t="s">
        <v>532</v>
      </c>
      <c r="D130" s="122" t="s">
        <v>50</v>
      </c>
      <c r="E130" s="122">
        <v>0</v>
      </c>
      <c r="F130" s="122" t="s">
        <v>50</v>
      </c>
      <c r="G130" s="122" t="s">
        <v>50</v>
      </c>
    </row>
    <row r="131" spans="1:7" ht="94.5" x14ac:dyDescent="0.25">
      <c r="A131" s="122" t="s">
        <v>701</v>
      </c>
      <c r="B131" s="130" t="s">
        <v>702</v>
      </c>
      <c r="C131" s="122" t="s">
        <v>532</v>
      </c>
      <c r="D131" s="122" t="s">
        <v>50</v>
      </c>
      <c r="E131" s="122">
        <v>0</v>
      </c>
      <c r="F131" s="122" t="s">
        <v>50</v>
      </c>
      <c r="G131" s="122" t="s">
        <v>50</v>
      </c>
    </row>
    <row r="132" spans="1:7" x14ac:dyDescent="0.25">
      <c r="A132" s="122" t="s">
        <v>703</v>
      </c>
      <c r="B132" s="130" t="s">
        <v>692</v>
      </c>
      <c r="C132" s="122" t="s">
        <v>532</v>
      </c>
      <c r="D132" s="122" t="s">
        <v>50</v>
      </c>
      <c r="E132" s="122">
        <v>0</v>
      </c>
      <c r="F132" s="122" t="s">
        <v>50</v>
      </c>
      <c r="G132" s="122" t="s">
        <v>50</v>
      </c>
    </row>
    <row r="133" spans="1:7" x14ac:dyDescent="0.25">
      <c r="A133" s="122" t="s">
        <v>704</v>
      </c>
      <c r="B133" s="130" t="s">
        <v>694</v>
      </c>
      <c r="C133" s="122" t="s">
        <v>532</v>
      </c>
      <c r="D133" s="122" t="s">
        <v>50</v>
      </c>
      <c r="E133" s="122">
        <v>0</v>
      </c>
      <c r="F133" s="122" t="s">
        <v>50</v>
      </c>
      <c r="G133" s="122" t="s">
        <v>50</v>
      </c>
    </row>
    <row r="134" spans="1:7" x14ac:dyDescent="0.25">
      <c r="A134" s="122" t="s">
        <v>705</v>
      </c>
      <c r="B134" s="130" t="s">
        <v>696</v>
      </c>
      <c r="C134" s="122" t="s">
        <v>532</v>
      </c>
      <c r="D134" s="122" t="s">
        <v>50</v>
      </c>
      <c r="E134" s="122">
        <v>0</v>
      </c>
      <c r="F134" s="122" t="s">
        <v>50</v>
      </c>
      <c r="G134" s="122" t="s">
        <v>50</v>
      </c>
    </row>
    <row r="135" spans="1:7" x14ac:dyDescent="0.25">
      <c r="A135" s="122" t="s">
        <v>706</v>
      </c>
      <c r="B135" s="130" t="s">
        <v>698</v>
      </c>
      <c r="C135" s="122" t="s">
        <v>532</v>
      </c>
      <c r="D135" s="122" t="s">
        <v>50</v>
      </c>
      <c r="E135" s="122">
        <v>0</v>
      </c>
      <c r="F135" s="122" t="s">
        <v>50</v>
      </c>
      <c r="G135" s="122" t="s">
        <v>50</v>
      </c>
    </row>
    <row r="136" spans="1:7" x14ac:dyDescent="0.25">
      <c r="A136" s="122" t="s">
        <v>707</v>
      </c>
      <c r="B136" s="130" t="s">
        <v>700</v>
      </c>
      <c r="C136" s="122" t="s">
        <v>532</v>
      </c>
      <c r="D136" s="122" t="s">
        <v>50</v>
      </c>
      <c r="E136" s="122">
        <v>0</v>
      </c>
      <c r="F136" s="122" t="s">
        <v>50</v>
      </c>
      <c r="G136" s="122" t="s">
        <v>50</v>
      </c>
    </row>
    <row r="137" spans="1:7" ht="63" x14ac:dyDescent="0.25">
      <c r="A137" s="135" t="s">
        <v>708</v>
      </c>
      <c r="B137" s="130" t="s">
        <v>709</v>
      </c>
      <c r="C137" s="122" t="s">
        <v>532</v>
      </c>
      <c r="D137" s="122" t="s">
        <v>50</v>
      </c>
      <c r="E137" s="122">
        <v>0</v>
      </c>
      <c r="F137" s="122" t="s">
        <v>50</v>
      </c>
      <c r="G137" s="122" t="s">
        <v>50</v>
      </c>
    </row>
    <row r="138" spans="1:7" ht="78.75" x14ac:dyDescent="0.25">
      <c r="A138" s="136" t="s">
        <v>710</v>
      </c>
      <c r="B138" s="130" t="s">
        <v>711</v>
      </c>
      <c r="C138" s="122" t="s">
        <v>532</v>
      </c>
      <c r="D138" s="122" t="s">
        <v>50</v>
      </c>
      <c r="E138" s="122">
        <v>0</v>
      </c>
      <c r="F138" s="122" t="s">
        <v>50</v>
      </c>
      <c r="G138" s="122" t="s">
        <v>50</v>
      </c>
    </row>
    <row r="139" spans="1:7" ht="78.75" x14ac:dyDescent="0.25">
      <c r="A139" s="136" t="s">
        <v>712</v>
      </c>
      <c r="B139" s="130" t="s">
        <v>713</v>
      </c>
      <c r="C139" s="122" t="s">
        <v>532</v>
      </c>
      <c r="D139" s="122" t="s">
        <v>50</v>
      </c>
      <c r="E139" s="122">
        <v>0</v>
      </c>
      <c r="F139" s="122" t="s">
        <v>50</v>
      </c>
      <c r="G139" s="122" t="s">
        <v>50</v>
      </c>
    </row>
    <row r="140" spans="1:7" ht="63" x14ac:dyDescent="0.25">
      <c r="A140" s="135" t="s">
        <v>714</v>
      </c>
      <c r="B140" s="130" t="s">
        <v>715</v>
      </c>
      <c r="C140" s="122" t="s">
        <v>532</v>
      </c>
      <c r="D140" s="122" t="s">
        <v>50</v>
      </c>
      <c r="E140" s="122">
        <v>0</v>
      </c>
      <c r="F140" s="122" t="s">
        <v>50</v>
      </c>
      <c r="G140" s="122" t="s">
        <v>50</v>
      </c>
    </row>
    <row r="141" spans="1:7" ht="78.75" x14ac:dyDescent="0.25">
      <c r="A141" s="136" t="s">
        <v>716</v>
      </c>
      <c r="B141" s="130" t="s">
        <v>717</v>
      </c>
      <c r="C141" s="122" t="s">
        <v>532</v>
      </c>
      <c r="D141" s="122" t="s">
        <v>50</v>
      </c>
      <c r="E141" s="122">
        <v>0</v>
      </c>
      <c r="F141" s="122" t="s">
        <v>50</v>
      </c>
      <c r="G141" s="122" t="s">
        <v>50</v>
      </c>
    </row>
    <row r="142" spans="1:7" ht="78.75" x14ac:dyDescent="0.25">
      <c r="A142" s="136" t="s">
        <v>718</v>
      </c>
      <c r="B142" s="130" t="s">
        <v>719</v>
      </c>
      <c r="C142" s="122" t="s">
        <v>532</v>
      </c>
      <c r="D142" s="122" t="s">
        <v>50</v>
      </c>
      <c r="E142" s="122">
        <v>0</v>
      </c>
      <c r="F142" s="122" t="s">
        <v>50</v>
      </c>
      <c r="G142" s="122" t="s">
        <v>50</v>
      </c>
    </row>
    <row r="143" spans="1:7" ht="78.75" x14ac:dyDescent="0.25">
      <c r="A143" s="135" t="s">
        <v>720</v>
      </c>
      <c r="B143" s="130" t="s">
        <v>721</v>
      </c>
      <c r="C143" s="122"/>
      <c r="D143" s="122" t="s">
        <v>50</v>
      </c>
      <c r="E143" s="122" t="s">
        <v>50</v>
      </c>
      <c r="F143" s="122">
        <v>0</v>
      </c>
      <c r="G143" s="122">
        <v>0</v>
      </c>
    </row>
    <row r="144" spans="1:7" ht="47.25" x14ac:dyDescent="0.25">
      <c r="A144" s="135" t="s">
        <v>722</v>
      </c>
      <c r="B144" s="130" t="s">
        <v>723</v>
      </c>
      <c r="C144" s="122" t="s">
        <v>379</v>
      </c>
      <c r="D144" s="122">
        <v>1</v>
      </c>
      <c r="E144" s="122">
        <v>1</v>
      </c>
      <c r="F144" s="122" t="s">
        <v>50</v>
      </c>
      <c r="G144" s="122" t="s">
        <v>50</v>
      </c>
    </row>
    <row r="145" spans="1:7" ht="126" x14ac:dyDescent="0.25">
      <c r="A145" s="135" t="s">
        <v>724</v>
      </c>
      <c r="B145" s="130" t="s">
        <v>725</v>
      </c>
      <c r="C145" s="122"/>
      <c r="D145" s="122" t="s">
        <v>50</v>
      </c>
      <c r="E145" s="122" t="s">
        <v>50</v>
      </c>
      <c r="F145" s="122">
        <v>0</v>
      </c>
      <c r="G145" s="122">
        <v>0</v>
      </c>
    </row>
    <row r="146" spans="1:7" ht="31.5" x14ac:dyDescent="0.25">
      <c r="A146" s="135" t="s">
        <v>726</v>
      </c>
      <c r="B146" s="130" t="s">
        <v>727</v>
      </c>
      <c r="C146" s="122"/>
      <c r="D146" s="122" t="s">
        <v>50</v>
      </c>
      <c r="E146" s="122" t="s">
        <v>50</v>
      </c>
      <c r="F146" s="122">
        <v>0</v>
      </c>
      <c r="G146" s="122">
        <v>0</v>
      </c>
    </row>
    <row r="147" spans="1:7" ht="31.5" x14ac:dyDescent="0.25">
      <c r="A147" s="135" t="s">
        <v>728</v>
      </c>
      <c r="B147" s="130" t="s">
        <v>729</v>
      </c>
      <c r="C147" s="122" t="s">
        <v>379</v>
      </c>
      <c r="D147" s="122">
        <v>1</v>
      </c>
      <c r="E147" s="122">
        <v>1</v>
      </c>
      <c r="F147" s="122" t="s">
        <v>50</v>
      </c>
      <c r="G147" s="122" t="s">
        <v>50</v>
      </c>
    </row>
  </sheetData>
  <mergeCells count="12">
    <mergeCell ref="A1:G1"/>
    <mergeCell ref="A2:A3"/>
    <mergeCell ref="E2:E3"/>
    <mergeCell ref="B74:G74"/>
    <mergeCell ref="B91:G91"/>
    <mergeCell ref="B5:G5"/>
    <mergeCell ref="B41:G41"/>
    <mergeCell ref="B45:G45"/>
    <mergeCell ref="F2:G2"/>
    <mergeCell ref="D2:D3"/>
    <mergeCell ref="C2:C3"/>
    <mergeCell ref="B2:B3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2014 год</vt:lpstr>
      <vt:lpstr>13. Основные показатели</vt:lpstr>
      <vt:lpstr>16.Меры регулирования</vt:lpstr>
      <vt:lpstr>17. Кассовые расходы ОБ</vt:lpstr>
      <vt:lpstr>18. Кассовые расходы ОБ, ФБ...</vt:lpstr>
      <vt:lpstr>19.госзадания</vt:lpstr>
      <vt:lpstr>14. Нац. проект</vt:lpstr>
      <vt:lpstr>'13. Основные показатели'!Заголовки_для_печати</vt:lpstr>
      <vt:lpstr>'14. Нац. проект'!Область_печати</vt:lpstr>
      <vt:lpstr>'17. Кассовые расходы ОБ'!Область_печати</vt:lpstr>
      <vt:lpstr>'18. Кассовые расходы ОБ, ФБ...'!Область_печати</vt:lpstr>
      <vt:lpstr>'2014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d.hudoba</dc:creator>
  <cp:lastModifiedBy>Маскевич</cp:lastModifiedBy>
  <cp:lastPrinted>2015-04-08T06:20:53Z</cp:lastPrinted>
  <dcterms:created xsi:type="dcterms:W3CDTF">2015-02-18T14:40:50Z</dcterms:created>
  <dcterms:modified xsi:type="dcterms:W3CDTF">2015-07-14T11:54:37Z</dcterms:modified>
</cp:coreProperties>
</file>